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Q0IWRSMM\Desktop\"/>
    </mc:Choice>
  </mc:AlternateContent>
  <bookViews>
    <workbookView xWindow="0" yWindow="0" windowWidth="19200" windowHeight="10770" tabRatio="747" firstSheet="6" activeTab="8"/>
  </bookViews>
  <sheets>
    <sheet name="Parameter Selection Checklist" sheetId="5" r:id="rId1"/>
    <sheet name="Project Reach Form" sheetId="1" r:id="rId2"/>
    <sheet name="Longitudinal Profile Form" sheetId="7" r:id="rId3"/>
    <sheet name="Standard Cross Section Form" sheetId="6" r:id="rId4"/>
    <sheet name="Rapid Survey Form" sheetId="2" r:id="rId5"/>
    <sheet name="Lateral Stability Form" sheetId="4" r:id="rId6"/>
    <sheet name="Riparian Veg Form" sheetId="11" r:id="rId7"/>
    <sheet name="Riparian Width Form" sheetId="13" r:id="rId8"/>
    <sheet name="Pebble Count Form" sheetId="8" r:id="rId9"/>
  </sheets>
  <externalReferences>
    <externalReference r:id="rId10"/>
  </externalReferences>
  <definedNames>
    <definedName name="BedMaterial">'[1]Pull Down Notes'!$B$13:$B$15</definedName>
    <definedName name="Flow.Type">'[1]Pull Down Notes'!$B$17:$B$20</definedName>
    <definedName name="Level">'[1]Pull Down Notes'!$B$55:$B$58</definedName>
    <definedName name="_xlnm.Print_Area" localSheetId="0">'Parameter Selection Checklist'!$A$1:$E$36</definedName>
    <definedName name="_xlnm.Print_Area" localSheetId="1">'Project Reach Form'!$A$1:$J$111</definedName>
    <definedName name="_xlnm.Print_Area" localSheetId="4">'Rapid Survey Form'!$A$1:$J$67</definedName>
    <definedName name="_xlnm.Print_Area" localSheetId="6">'Riparian Veg Form'!$A$1:$N$42</definedName>
    <definedName name="Region">'[1]Pull Down Notes'!$B$60:$B$71</definedName>
    <definedName name="RiverBasins">'[1]Pull Down Notes'!$B$83:$B$89</definedName>
    <definedName name="WaterTypes">'[1]Pull Down Notes'!$B$91:$B$94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1" i="1" l="1"/>
  <c r="C22" i="1" s="1"/>
  <c r="N34" i="13" l="1"/>
  <c r="M33" i="13"/>
  <c r="M32" i="13"/>
  <c r="N25" i="13"/>
  <c r="M24" i="13"/>
  <c r="M23" i="13"/>
  <c r="N16" i="13"/>
  <c r="M15" i="13"/>
  <c r="M14" i="13"/>
  <c r="M6" i="13"/>
  <c r="N7" i="13" s="1"/>
  <c r="H41" i="13" s="1"/>
  <c r="M5" i="13"/>
  <c r="E34" i="2" l="1"/>
  <c r="F35" i="2" s="1"/>
  <c r="F34" i="2"/>
  <c r="H34" i="2"/>
  <c r="J34" i="2"/>
  <c r="C34" i="2"/>
  <c r="I35" i="2" l="1"/>
  <c r="G35" i="2"/>
  <c r="D35" i="2"/>
  <c r="D34" i="2"/>
  <c r="G34" i="2"/>
  <c r="H35" i="2" s="1"/>
  <c r="I34" i="2"/>
  <c r="J35" i="2" s="1"/>
  <c r="C15" i="2"/>
  <c r="D15" i="2"/>
  <c r="E15" i="2"/>
  <c r="F15" i="2"/>
  <c r="G15" i="2"/>
  <c r="H15" i="2"/>
  <c r="I15" i="2"/>
  <c r="J15" i="2"/>
  <c r="C18" i="2"/>
  <c r="D18" i="2"/>
  <c r="D36" i="2" l="1"/>
  <c r="E35" i="2"/>
  <c r="E36" i="2" s="1"/>
  <c r="E22" i="2"/>
  <c r="M41" i="11" l="1"/>
  <c r="M40" i="11"/>
  <c r="F41" i="11"/>
  <c r="F40" i="11"/>
  <c r="F28" i="11"/>
  <c r="M20" i="11" l="1"/>
  <c r="F20" i="11"/>
  <c r="K33" i="11"/>
  <c r="D33" i="11"/>
  <c r="M32" i="11"/>
  <c r="F32" i="11"/>
  <c r="M31" i="11"/>
  <c r="F31" i="11"/>
  <c r="M30" i="11"/>
  <c r="F30" i="11"/>
  <c r="M29" i="11"/>
  <c r="F29" i="11"/>
  <c r="M28" i="11"/>
  <c r="M27" i="11"/>
  <c r="F27" i="11"/>
  <c r="M26" i="11"/>
  <c r="F26" i="11"/>
  <c r="M25" i="11"/>
  <c r="F25" i="11"/>
  <c r="M24" i="11"/>
  <c r="F24" i="11"/>
  <c r="M23" i="11"/>
  <c r="F23" i="11"/>
  <c r="F34" i="11" s="1"/>
  <c r="M18" i="11"/>
  <c r="F18" i="11"/>
  <c r="M12" i="11"/>
  <c r="F12" i="11"/>
  <c r="M33" i="11" l="1"/>
  <c r="M34" i="11"/>
  <c r="M37" i="11" s="1"/>
  <c r="F33" i="11"/>
  <c r="F37" i="11"/>
  <c r="F19" i="11"/>
  <c r="M19" i="11"/>
  <c r="M36" i="11" l="1"/>
  <c r="M38" i="11" s="1"/>
  <c r="F36" i="11"/>
  <c r="F38" i="11" s="1"/>
  <c r="E57" i="1"/>
  <c r="E55" i="1"/>
  <c r="E44" i="2" l="1"/>
  <c r="E45" i="2"/>
  <c r="C26" i="1"/>
  <c r="G44" i="2" l="1"/>
  <c r="J29" i="1"/>
  <c r="J38" i="2" l="1"/>
  <c r="I38" i="2"/>
  <c r="H38" i="2"/>
  <c r="G38" i="2"/>
  <c r="F38" i="2"/>
  <c r="E38" i="2"/>
  <c r="D38" i="2"/>
  <c r="C38" i="2"/>
  <c r="J36" i="2"/>
  <c r="I36" i="2"/>
  <c r="H36" i="2"/>
  <c r="G36" i="2"/>
  <c r="F36" i="2"/>
  <c r="J20" i="2"/>
  <c r="I20" i="2"/>
  <c r="H20" i="2"/>
  <c r="G20" i="2"/>
  <c r="F20" i="2"/>
  <c r="E20" i="2"/>
  <c r="D20" i="2"/>
  <c r="C20" i="2"/>
  <c r="J18" i="2"/>
  <c r="I18" i="2"/>
  <c r="H18" i="2"/>
  <c r="G18" i="2"/>
  <c r="F18" i="2"/>
  <c r="E18" i="2"/>
  <c r="J16" i="2"/>
  <c r="I16" i="2"/>
  <c r="H16" i="2"/>
  <c r="G16" i="2"/>
  <c r="F16" i="2"/>
  <c r="E16" i="2"/>
  <c r="D16" i="2"/>
  <c r="C16" i="2"/>
  <c r="J4" i="2"/>
  <c r="E26" i="2" l="1"/>
  <c r="D17" i="2"/>
  <c r="E27" i="2"/>
  <c r="E17" i="2"/>
  <c r="F17" i="2"/>
  <c r="F19" i="2"/>
  <c r="G17" i="2"/>
  <c r="G19" i="2"/>
  <c r="H17" i="2"/>
  <c r="H19" i="2"/>
  <c r="J17" i="2"/>
  <c r="J19" i="2"/>
  <c r="C17" i="2"/>
  <c r="C19" i="2"/>
  <c r="D19" i="2"/>
  <c r="E19" i="2"/>
  <c r="I17" i="2"/>
  <c r="I19" i="2"/>
  <c r="I40" i="2"/>
  <c r="C40" i="2"/>
  <c r="L46" i="1"/>
  <c r="P45" i="1"/>
  <c r="P46" i="1"/>
  <c r="P47" i="1"/>
  <c r="P48" i="1"/>
  <c r="P49" i="1"/>
  <c r="P50" i="1"/>
  <c r="P51" i="1"/>
  <c r="O45" i="1"/>
  <c r="O47" i="1"/>
  <c r="O48" i="1"/>
  <c r="O49" i="1"/>
  <c r="O50" i="1"/>
  <c r="O51" i="1"/>
  <c r="O46" i="1"/>
  <c r="E25" i="2" l="1"/>
  <c r="E23" i="2"/>
  <c r="Q46" i="1"/>
  <c r="Q50" i="1"/>
  <c r="Q49" i="1"/>
  <c r="Q48" i="1"/>
  <c r="Q51" i="1"/>
  <c r="Q47" i="1"/>
  <c r="Q45" i="1"/>
  <c r="M47" i="1"/>
  <c r="M48" i="1"/>
  <c r="M49" i="1"/>
  <c r="M50" i="1"/>
  <c r="M51" i="1"/>
  <c r="M46" i="1"/>
  <c r="L47" i="1"/>
  <c r="L48" i="1"/>
  <c r="L49" i="1"/>
  <c r="L50" i="1"/>
  <c r="L51" i="1"/>
  <c r="N48" i="1" l="1"/>
  <c r="N47" i="1"/>
  <c r="N49" i="1"/>
  <c r="N51" i="1"/>
  <c r="N46" i="1"/>
  <c r="N50" i="1"/>
  <c r="E45" i="1" l="1"/>
  <c r="E44" i="1" s="1"/>
  <c r="E54" i="1" s="1"/>
  <c r="E18" i="1"/>
</calcChain>
</file>

<file path=xl/sharedStrings.xml><?xml version="1.0" encoding="utf-8"?>
<sst xmlns="http://schemas.openxmlformats.org/spreadsheetml/2006/main" count="698" uniqueCount="381">
  <si>
    <t>R1</t>
  </si>
  <si>
    <t>R2</t>
  </si>
  <si>
    <t>R3</t>
  </si>
  <si>
    <t>R4</t>
  </si>
  <si>
    <t>R5</t>
  </si>
  <si>
    <t>R6</t>
  </si>
  <si>
    <t>Weighted BHR</t>
  </si>
  <si>
    <t>P1</t>
  </si>
  <si>
    <t>P2</t>
  </si>
  <si>
    <t>P3</t>
  </si>
  <si>
    <t>P4</t>
  </si>
  <si>
    <t>P5</t>
  </si>
  <si>
    <t>P6</t>
  </si>
  <si>
    <t>Station</t>
  </si>
  <si>
    <t>Riparian Vegetation</t>
  </si>
  <si>
    <t>R7</t>
  </si>
  <si>
    <t>R8</t>
  </si>
  <si>
    <t>P7</t>
  </si>
  <si>
    <t>P8</t>
  </si>
  <si>
    <t>Project Name:</t>
  </si>
  <si>
    <t>Reach ID:</t>
  </si>
  <si>
    <t>Flow Type:</t>
  </si>
  <si>
    <t>River Basin:</t>
  </si>
  <si>
    <t>Field Value</t>
  </si>
  <si>
    <t>Desktop Value</t>
  </si>
  <si>
    <t>Calculation</t>
  </si>
  <si>
    <t>Shading Key</t>
  </si>
  <si>
    <t>Drainage Area (sq. mi.):</t>
  </si>
  <si>
    <t>I.</t>
  </si>
  <si>
    <t>A.</t>
  </si>
  <si>
    <t>B.</t>
  </si>
  <si>
    <t>C.</t>
  </si>
  <si>
    <t>D.</t>
  </si>
  <si>
    <t>E.</t>
  </si>
  <si>
    <t>Bankfull Width (ft)</t>
  </si>
  <si>
    <t>Bankfull Area (sq. ft.)
Width * Mean Depth</t>
  </si>
  <si>
    <t>F.</t>
  </si>
  <si>
    <t>G.</t>
  </si>
  <si>
    <t>Regional Curve Bankfull Width (ft)</t>
  </si>
  <si>
    <t>III.</t>
  </si>
  <si>
    <t>Bankfull Verification and Representative Riffle Cross Section</t>
  </si>
  <si>
    <t>Floodprone Area Width (ft)</t>
  </si>
  <si>
    <t>IV.</t>
  </si>
  <si>
    <t>Low Bank Height (ft)</t>
  </si>
  <si>
    <t>BHR * Riffle Length (ft)</t>
  </si>
  <si>
    <t>X</t>
  </si>
  <si>
    <t>P-P Spacing (ft)</t>
  </si>
  <si>
    <t>V.</t>
  </si>
  <si>
    <t>VI.</t>
  </si>
  <si>
    <t>VII.</t>
  </si>
  <si>
    <t>Depth</t>
  </si>
  <si>
    <t>Stream Reach Length (ft):</t>
  </si>
  <si>
    <t>Number Concentrated Flow Points</t>
  </si>
  <si>
    <t xml:space="preserve">B. </t>
  </si>
  <si>
    <t>Concentrated Flow Points/ 1,000 L.F.</t>
  </si>
  <si>
    <t>Cross Section Measurements
Depth measured from bankfull</t>
  </si>
  <si>
    <t>Reach Walk</t>
  </si>
  <si>
    <t xml:space="preserve">II. </t>
  </si>
  <si>
    <t xml:space="preserve">A. </t>
  </si>
  <si>
    <r>
      <t xml:space="preserve">Difference between BKF stage and WS (ft) 
</t>
    </r>
    <r>
      <rPr>
        <i/>
        <sz val="11"/>
        <color theme="1"/>
        <rFont val="Calibri"/>
        <family val="2"/>
        <scheme val="minor"/>
      </rPr>
      <t xml:space="preserve">Average or consensus value from reach walk. </t>
    </r>
  </si>
  <si>
    <t>Difference between bankfull (BKF) stage and water surface (WS) (ft)</t>
  </si>
  <si>
    <t>Riffle Data (Floodplain Connectivity &amp; Bed Form Diversity)</t>
  </si>
  <si>
    <t>Percent Riffle (%)</t>
  </si>
  <si>
    <t>Entrenchment Ratio (ER)</t>
  </si>
  <si>
    <t>ER * Riffle Length (ft)</t>
  </si>
  <si>
    <t>Weighted ER</t>
  </si>
  <si>
    <t>Pool Data (Bed Form Diversity)</t>
  </si>
  <si>
    <t>Maximum WDR</t>
  </si>
  <si>
    <t>Average Pool Depth Ratio</t>
  </si>
  <si>
    <t>Curve Used</t>
  </si>
  <si>
    <t>20*Bankfull Width</t>
  </si>
  <si>
    <t xml:space="preserve">Regional Curve Bankfull Mean Depth (ft) </t>
  </si>
  <si>
    <t>Regional Curve Bankfull Area (sq. ft.)</t>
  </si>
  <si>
    <t>Median Pool Spacing Ratio</t>
  </si>
  <si>
    <t>Latitude:</t>
  </si>
  <si>
    <t xml:space="preserve">Longitude: </t>
  </si>
  <si>
    <t>W</t>
  </si>
  <si>
    <t>Average D</t>
  </si>
  <si>
    <t>Area</t>
  </si>
  <si>
    <t>-</t>
  </si>
  <si>
    <t>Begin Station</t>
  </si>
  <si>
    <t>End Station</t>
  </si>
  <si>
    <r>
      <t xml:space="preserve">Total Riffle Length (ft)
</t>
    </r>
    <r>
      <rPr>
        <i/>
        <sz val="11"/>
        <color theme="1"/>
        <rFont val="Calibri"/>
        <family val="2"/>
        <scheme val="minor"/>
      </rPr>
      <t>Excludes Additional Pool Lengths</t>
    </r>
  </si>
  <si>
    <t>Site Information</t>
  </si>
  <si>
    <t>Date:</t>
  </si>
  <si>
    <t>Bank Height &amp; Riffle Data: Record for each riffle in the Sub-Reach</t>
  </si>
  <si>
    <t>Representative Sub-Reach Length
At least 20 x the Bankfull Width</t>
  </si>
  <si>
    <t>Pool Data: Record for each pool within the  Sub-Reach</t>
  </si>
  <si>
    <t>II.</t>
  </si>
  <si>
    <t>Is Cross Section located within Representative Sub-Reach?</t>
  </si>
  <si>
    <r>
      <t xml:space="preserve">□ </t>
    </r>
    <r>
      <rPr>
        <sz val="12"/>
        <color theme="1"/>
        <rFont val="Calibri"/>
        <family val="2"/>
      </rPr>
      <t>No</t>
    </r>
  </si>
  <si>
    <t>If no, explain why:</t>
  </si>
  <si>
    <t>Identification of Representative Sub-Reach</t>
  </si>
  <si>
    <t xml:space="preserve">Begin </t>
  </si>
  <si>
    <t>End</t>
  </si>
  <si>
    <t>Difference</t>
  </si>
  <si>
    <t>Slope (ft/ft)</t>
  </si>
  <si>
    <t>Station along tape (ft)</t>
  </si>
  <si>
    <t>Stadia Rod Reading (ft)</t>
  </si>
  <si>
    <t>Valley Type:</t>
  </si>
  <si>
    <t>Bankfull Mean Depth (ft) 
= Average of cross-section depths</t>
  </si>
  <si>
    <t>Large Woody Debris (328 ft assessment length within Sub-Reach)</t>
  </si>
  <si>
    <t>Representative Sub-Reach Sketch</t>
  </si>
  <si>
    <t>Notes</t>
  </si>
  <si>
    <t>Rapid Survey Form</t>
  </si>
  <si>
    <t>Reach Runoff</t>
  </si>
  <si>
    <t>Land Use Coefficient</t>
  </si>
  <si>
    <t>Flow Alteration</t>
  </si>
  <si>
    <t>Sinuosity</t>
  </si>
  <si>
    <t>Concentrated Flow Points</t>
  </si>
  <si>
    <t>Rod Team:</t>
  </si>
  <si>
    <t>Stream Name:</t>
  </si>
  <si>
    <t>Instrument Team:</t>
  </si>
  <si>
    <t>Reach I.D.</t>
  </si>
  <si>
    <t>Notes Team:</t>
  </si>
  <si>
    <t>Team Number:</t>
  </si>
  <si>
    <t>Key Codes:</t>
  </si>
  <si>
    <t>Head of Riffle</t>
  </si>
  <si>
    <t>R</t>
  </si>
  <si>
    <t>Bankfull</t>
  </si>
  <si>
    <t>BKF</t>
  </si>
  <si>
    <t>Benchmark</t>
  </si>
  <si>
    <t>TBM</t>
  </si>
  <si>
    <t>Head of Run</t>
  </si>
  <si>
    <t>N</t>
  </si>
  <si>
    <t>Top of Bank</t>
  </si>
  <si>
    <t>TOB</t>
  </si>
  <si>
    <t>Turning Point</t>
  </si>
  <si>
    <t>TP</t>
  </si>
  <si>
    <t>Head of Pool</t>
  </si>
  <si>
    <t>P</t>
  </si>
  <si>
    <t>Edge of Channel</t>
  </si>
  <si>
    <t>EC</t>
  </si>
  <si>
    <t>Backsight</t>
  </si>
  <si>
    <t>BS</t>
  </si>
  <si>
    <t>Head of Glide</t>
  </si>
  <si>
    <t>G</t>
  </si>
  <si>
    <t>Inner Berm</t>
  </si>
  <si>
    <t>IB</t>
  </si>
  <si>
    <t>Foresight</t>
  </si>
  <si>
    <t>FS</t>
  </si>
  <si>
    <t>Thalweg</t>
  </si>
  <si>
    <t>TW</t>
  </si>
  <si>
    <t>Height of Instrument</t>
  </si>
  <si>
    <t>HI</t>
  </si>
  <si>
    <t>Cross Section Field Form</t>
  </si>
  <si>
    <t>BS (+)</t>
  </si>
  <si>
    <t>FS (-)</t>
  </si>
  <si>
    <t>Elevation</t>
  </si>
  <si>
    <t>Longitudinal Profile Field Form</t>
  </si>
  <si>
    <t>Survey:</t>
  </si>
  <si>
    <t>Water Surface</t>
  </si>
  <si>
    <t>Top of Low Bank</t>
  </si>
  <si>
    <t>Bank Erosion Hazard Index</t>
  </si>
  <si>
    <t>Station ID</t>
  </si>
  <si>
    <t>Bank Length (Ft)</t>
  </si>
  <si>
    <t>Study Bank Height (ft)</t>
  </si>
  <si>
    <t>Root Depth (ft)</t>
  </si>
  <si>
    <t>Root Density (%)</t>
  </si>
  <si>
    <t>Bank Angle (degrees)</t>
  </si>
  <si>
    <t>Surface Protection (%)</t>
  </si>
  <si>
    <t>Bank Material Adjustment</t>
  </si>
  <si>
    <t>Stratification Adjustment</t>
  </si>
  <si>
    <t>NBS Ranking</t>
  </si>
  <si>
    <t>Greenline Stability Rating</t>
  </si>
  <si>
    <t>SITE OR PROJECT:</t>
  </si>
  <si>
    <t>REACH/LOCATION:</t>
  </si>
  <si>
    <t>DATE COLLECTED:</t>
  </si>
  <si>
    <t>FIELD COLLECTION BY:</t>
  </si>
  <si>
    <t>DATA ENTERED BY:</t>
  </si>
  <si>
    <t xml:space="preserve">PARTICLE CLASS </t>
  </si>
  <si>
    <t>Reach Summary</t>
  </si>
  <si>
    <t>MATERIAL</t>
  </si>
  <si>
    <t>PARTICLE</t>
  </si>
  <si>
    <t>SIZE (mm)</t>
  </si>
  <si>
    <t>Riffle</t>
  </si>
  <si>
    <t>Pool</t>
  </si>
  <si>
    <t>Total</t>
  </si>
  <si>
    <t>Class %</t>
  </si>
  <si>
    <t>% Cum</t>
  </si>
  <si>
    <t>Silt / Clay</t>
  </si>
  <si>
    <t>&lt; .063</t>
  </si>
  <si>
    <t/>
  </si>
  <si>
    <t>Very Fine</t>
  </si>
  <si>
    <t>.063 - .125</t>
  </si>
  <si>
    <t>Fine</t>
  </si>
  <si>
    <t>.125 - .25</t>
  </si>
  <si>
    <t>Medium</t>
  </si>
  <si>
    <t>.25 - .50</t>
  </si>
  <si>
    <t>Coarse</t>
  </si>
  <si>
    <t>.50 - 1.0</t>
  </si>
  <si>
    <t>Very Coarse</t>
  </si>
  <si>
    <t>1.0 - 2.0</t>
  </si>
  <si>
    <t>2.0 - 2.8</t>
  </si>
  <si>
    <t>2.8 - 4.0</t>
  </si>
  <si>
    <t>4.0 - 5.6</t>
  </si>
  <si>
    <t>5.6 - 8.0</t>
  </si>
  <si>
    <t>8.0 - 11.0</t>
  </si>
  <si>
    <t>11.0 - 16.0</t>
  </si>
  <si>
    <t>16 - 22.6</t>
  </si>
  <si>
    <t xml:space="preserve">22.6 - 32 </t>
  </si>
  <si>
    <t>32 - 45</t>
  </si>
  <si>
    <t>45 - 64</t>
  </si>
  <si>
    <t>Small</t>
  </si>
  <si>
    <t>64 - 90</t>
  </si>
  <si>
    <t>90 - 128</t>
  </si>
  <si>
    <t>Large</t>
  </si>
  <si>
    <t>128 - 180</t>
  </si>
  <si>
    <t>180 - 256</t>
  </si>
  <si>
    <t>256 - 362</t>
  </si>
  <si>
    <t>362 - 512</t>
  </si>
  <si>
    <t>512 - 1024</t>
  </si>
  <si>
    <t>Large-Very Large</t>
  </si>
  <si>
    <t>1024 - 2048</t>
  </si>
  <si>
    <t>Bedrock</t>
  </si>
  <si>
    <t>&gt; 2048</t>
  </si>
  <si>
    <t>Totals</t>
  </si>
  <si>
    <t>Fish</t>
  </si>
  <si>
    <t>Temperature</t>
  </si>
  <si>
    <t>Nutrients</t>
  </si>
  <si>
    <t>Macroinvertebrates</t>
  </si>
  <si>
    <t>WSII</t>
  </si>
  <si>
    <t>RIVPACS</t>
  </si>
  <si>
    <t>L / R</t>
  </si>
  <si>
    <t>Plot ____</t>
  </si>
  <si>
    <r>
      <t xml:space="preserve">□ </t>
    </r>
    <r>
      <rPr>
        <sz val="12"/>
        <color theme="1"/>
        <rFont val="Calibri"/>
        <family val="2"/>
      </rPr>
      <t>Yes</t>
    </r>
  </si>
  <si>
    <t>Latitude of downstream extent:</t>
  </si>
  <si>
    <t>Longitude of downstream extent:</t>
  </si>
  <si>
    <t>Valley length (ft)</t>
  </si>
  <si>
    <t>Stream Length (ft)</t>
  </si>
  <si>
    <t>□ Rapid Survey</t>
  </si>
  <si>
    <t xml:space="preserve">Sub-Reach Survey Method </t>
  </si>
  <si>
    <t>Slope</t>
  </si>
  <si>
    <t>Number of Pieces</t>
  </si>
  <si>
    <t>NOTE: Complete this section only if the LWDI is not being used. Otherwise complete the LWDI Field Form.</t>
  </si>
  <si>
    <t>NOTE: Space is provided here to survey a cross section using rapid survey methods. A cross section form is also available for cross section surveys.</t>
  </si>
  <si>
    <t>Flood Prone Width (ft)</t>
  </si>
  <si>
    <t>Stream Classification</t>
  </si>
  <si>
    <t>Width Depth Ratio (ft/ft)
Bankfull Width / Bankfull Mean Depth</t>
  </si>
  <si>
    <t>Bankfull Max Riffle Depth</t>
  </si>
  <si>
    <t>Entrenchment Ratio (ft/ft)
Floodprone Area Width /Bankfull Width</t>
  </si>
  <si>
    <t>Slope Estimate (%)</t>
  </si>
  <si>
    <t>Channel Material Estimate</t>
  </si>
  <si>
    <t xml:space="preserve">Stream Type </t>
  </si>
  <si>
    <t xml:space="preserve">Average slope from the representative sub-reach will be measured and calculated. </t>
  </si>
  <si>
    <t xml:space="preserve">Pebble count forms are available to aid in this determination. </t>
  </si>
  <si>
    <t>VIII.</t>
  </si>
  <si>
    <t>Plan Form</t>
  </si>
  <si>
    <t>Project Reach Form</t>
  </si>
  <si>
    <t>Longitudinal Profile Form</t>
  </si>
  <si>
    <t>Pebble Count Form</t>
  </si>
  <si>
    <t>Bank Height Ratio (BHR)
Low Bank H / BKF Max D</t>
  </si>
  <si>
    <t>BKF Max Depth (ft)</t>
  </si>
  <si>
    <t>BKF Mean Depth (ft)</t>
  </si>
  <si>
    <t>BKF Width (ft)</t>
  </si>
  <si>
    <t>WDR
BKF Width/BKF Mean Depth</t>
  </si>
  <si>
    <t>Pool Depth (ft)
Measured from BKF</t>
  </si>
  <si>
    <t>Pool Depth Ratio
Pool Depth/BKF Mean Depth</t>
  </si>
  <si>
    <t>Pool Spacing Ratio
Pool Spacing/BKF Width</t>
  </si>
  <si>
    <r>
      <t xml:space="preserve">Riffle Length (ft)
</t>
    </r>
    <r>
      <rPr>
        <i/>
        <sz val="10"/>
        <color theme="1"/>
        <rFont val="Calibri"/>
        <family val="2"/>
        <scheme val="minor"/>
      </rPr>
      <t>Including Run</t>
    </r>
  </si>
  <si>
    <t>Representative Sub-Reach Length</t>
  </si>
  <si>
    <t>Bed Material:</t>
  </si>
  <si>
    <t>BKF Height (ft)</t>
  </si>
  <si>
    <t>BEHI Total/ Category</t>
  </si>
  <si>
    <t>Sub-Reach Name: ___________________</t>
  </si>
  <si>
    <t>Primary Cover Type (H, S, F, M, U) _____</t>
  </si>
  <si>
    <t>Geomorphic Position: (IM, OM, S) _____</t>
  </si>
  <si>
    <t>Absolute Cover (AC) by Species - use scientifc names of plants.</t>
  </si>
  <si>
    <t>AC (%)</t>
  </si>
  <si>
    <t>Native Status (N/I)</t>
  </si>
  <si>
    <t>1.</t>
  </si>
  <si>
    <t>Tree Subtotal</t>
  </si>
  <si>
    <t>2.</t>
  </si>
  <si>
    <t>3.</t>
  </si>
  <si>
    <t>4.</t>
  </si>
  <si>
    <t>Shrub Subtotal</t>
  </si>
  <si>
    <r>
      <t xml:space="preserve"> </t>
    </r>
    <r>
      <rPr>
        <b/>
        <sz val="10"/>
        <color theme="1"/>
        <rFont val="Calibri"/>
        <family val="2"/>
        <scheme val="minor"/>
      </rPr>
      <t>Woody Vegetation Cover (Total)</t>
    </r>
  </si>
  <si>
    <t>Native Woody Veg Total</t>
  </si>
  <si>
    <r>
      <rPr>
        <b/>
        <sz val="10"/>
        <color theme="1"/>
        <rFont val="Calibri"/>
        <family val="2"/>
        <scheme val="minor"/>
      </rPr>
      <t xml:space="preserve">Herb Plots </t>
    </r>
    <r>
      <rPr>
        <sz val="10"/>
        <color theme="1"/>
        <rFont val="Calibri"/>
        <family val="2"/>
        <scheme val="minor"/>
      </rPr>
      <t xml:space="preserve">  (2,  3x3 ft* plots)      or (1, 16 x16 ft plot)</t>
    </r>
  </si>
  <si>
    <t>Herb Plot 1 AC (%)</t>
  </si>
  <si>
    <t>Herb Plot 2 AC (%)</t>
  </si>
  <si>
    <t>Avg Herb* AC (%)</t>
  </si>
  <si>
    <t>5.</t>
  </si>
  <si>
    <t>6.</t>
  </si>
  <si>
    <t>7.</t>
  </si>
  <si>
    <t>8.</t>
  </si>
  <si>
    <t>9.</t>
  </si>
  <si>
    <t>10.</t>
  </si>
  <si>
    <r>
      <rPr>
        <sz val="10"/>
        <color theme="1"/>
        <rFont val="Calibri"/>
        <family val="2"/>
        <scheme val="minor"/>
      </rPr>
      <t>Native Herb. Veg Total</t>
    </r>
    <r>
      <rPr>
        <b/>
        <sz val="10"/>
        <color theme="1"/>
        <rFont val="Calibri"/>
        <family val="2"/>
        <scheme val="minor"/>
      </rPr>
      <t xml:space="preserve"> </t>
    </r>
  </si>
  <si>
    <t>Total Vegetation Cover</t>
  </si>
  <si>
    <t xml:space="preserve"> Total Native Cover</t>
  </si>
  <si>
    <t>Percent Native Cover</t>
  </si>
  <si>
    <t>Bareground/litter/gravel</t>
  </si>
  <si>
    <t>Embedded rock</t>
  </si>
  <si>
    <t>Notes:</t>
  </si>
  <si>
    <t>Sub-Reach Length:  ________    # Plots/side: _____     Random Start # (1-20 ft): _____    Plot Spacing: _______</t>
  </si>
  <si>
    <t>Herb Veg. Cover (Total)</t>
  </si>
  <si>
    <t>Drop-down</t>
  </si>
  <si>
    <t>I</t>
  </si>
  <si>
    <t>Station ______</t>
  </si>
  <si>
    <t>Observed (ft):</t>
  </si>
  <si>
    <t>Riparian Width %:</t>
  </si>
  <si>
    <t>Check Observed Indicators:</t>
  </si>
  <si>
    <t>Change in Sediment</t>
  </si>
  <si>
    <t>Average O/E:</t>
  </si>
  <si>
    <t>□ Longitudinal Profile &amp; Cross Section</t>
  </si>
  <si>
    <r>
      <t xml:space="preserve">Tree Plot </t>
    </r>
    <r>
      <rPr>
        <sz val="10"/>
        <color theme="1"/>
        <rFont val="Calibri"/>
        <family val="2"/>
        <scheme val="minor"/>
      </rPr>
      <t>(1, 32 x32 ft plot)</t>
    </r>
  </si>
  <si>
    <r>
      <t xml:space="preserve">Shrub Plot </t>
    </r>
    <r>
      <rPr>
        <sz val="10"/>
        <color theme="1"/>
        <rFont val="Calibri"/>
        <family val="2"/>
        <scheme val="minor"/>
      </rPr>
      <t>(1, 16 x16 ft plot)</t>
    </r>
  </si>
  <si>
    <t>Geomorphic Pool?</t>
  </si>
  <si>
    <t>Function-Based Parameter</t>
  </si>
  <si>
    <t>Metric(s)</t>
  </si>
  <si>
    <t>Field (F) and/or Desktop (D)</t>
  </si>
  <si>
    <t>D</t>
  </si>
  <si>
    <t>F</t>
  </si>
  <si>
    <t>Q_Low, Measured / Q_Low, Expected</t>
  </si>
  <si>
    <t>F/D</t>
  </si>
  <si>
    <t>Floodplain Connectivity</t>
  </si>
  <si>
    <r>
      <t xml:space="preserve">Bank Height Ratio (BHR) </t>
    </r>
    <r>
      <rPr>
        <b/>
        <sz val="12"/>
        <color theme="1"/>
        <rFont val="Calibri"/>
        <family val="2"/>
        <scheme val="minor"/>
      </rPr>
      <t>AND</t>
    </r>
    <r>
      <rPr>
        <sz val="12"/>
        <color theme="1"/>
        <rFont val="Calibri"/>
        <family val="2"/>
        <scheme val="minor"/>
      </rPr>
      <t xml:space="preserve"> Entrenchment Ratio (ER)</t>
    </r>
  </si>
  <si>
    <t>Large Woody Debris (LWD)</t>
  </si>
  <si>
    <t>LWD Index (LWDI)</t>
  </si>
  <si>
    <t>No. of LWD Pieces/ 100 meters</t>
  </si>
  <si>
    <t>Lateral Migration</t>
  </si>
  <si>
    <r>
      <t xml:space="preserve">Dominant BEHI/NBS </t>
    </r>
    <r>
      <rPr>
        <b/>
        <sz val="12"/>
        <color theme="1"/>
        <rFont val="Calibri"/>
        <family val="2"/>
        <scheme val="minor"/>
      </rPr>
      <t>AND</t>
    </r>
    <r>
      <rPr>
        <sz val="12"/>
        <color theme="1"/>
        <rFont val="Calibri"/>
        <family val="2"/>
        <scheme val="minor"/>
      </rPr>
      <t xml:space="preserve"> Percent Streambank Erosion </t>
    </r>
  </si>
  <si>
    <t xml:space="preserve">Percent Armoring </t>
  </si>
  <si>
    <t>Bed Material Characterization</t>
  </si>
  <si>
    <t>Size Class Pebble Count Analyzer</t>
  </si>
  <si>
    <t>Bed Form Diversity</t>
  </si>
  <si>
    <r>
      <t xml:space="preserve">Pool Spacing Ratio </t>
    </r>
    <r>
      <rPr>
        <b/>
        <sz val="12"/>
        <color theme="1"/>
        <rFont val="Calibri"/>
        <family val="2"/>
        <scheme val="minor"/>
      </rPr>
      <t>AND</t>
    </r>
    <r>
      <rPr>
        <sz val="12"/>
        <color theme="1"/>
        <rFont val="Calibri"/>
        <family val="2"/>
        <scheme val="minor"/>
      </rPr>
      <t xml:space="preserve"> Pool Depth Ratio </t>
    </r>
    <r>
      <rPr>
        <b/>
        <sz val="12"/>
        <color theme="1"/>
        <rFont val="Calibri"/>
        <family val="2"/>
        <scheme val="minor"/>
      </rPr>
      <t xml:space="preserve">AND </t>
    </r>
    <r>
      <rPr>
        <sz val="12"/>
        <color theme="1"/>
        <rFont val="Calibri"/>
        <family val="2"/>
        <scheme val="minor"/>
      </rPr>
      <t>Percent Riffle</t>
    </r>
  </si>
  <si>
    <t>Aggradation Ratio</t>
  </si>
  <si>
    <r>
      <t xml:space="preserve">Riparian Width* </t>
    </r>
    <r>
      <rPr>
        <b/>
        <sz val="12"/>
        <color theme="1"/>
        <rFont val="Calibri"/>
        <family val="2"/>
        <scheme val="minor"/>
      </rPr>
      <t>AND</t>
    </r>
    <r>
      <rPr>
        <sz val="12"/>
        <color theme="1"/>
        <rFont val="Calibri"/>
        <family val="2"/>
        <scheme val="minor"/>
      </rPr>
      <t xml:space="preserve"> Woody Vegetation Cover </t>
    </r>
    <r>
      <rPr>
        <b/>
        <sz val="12"/>
        <color theme="1"/>
        <rFont val="Calibri"/>
        <family val="2"/>
        <scheme val="minor"/>
      </rPr>
      <t>AND</t>
    </r>
    <r>
      <rPr>
        <sz val="12"/>
        <color theme="1"/>
        <rFont val="Calibri"/>
        <family val="2"/>
        <scheme val="minor"/>
      </rPr>
      <t xml:space="preserve"> Herbaceous Vegetation Cover </t>
    </r>
    <r>
      <rPr>
        <b/>
        <sz val="12"/>
        <color theme="1"/>
        <rFont val="Calibri"/>
        <family val="2"/>
        <scheme val="minor"/>
      </rPr>
      <t>AND</t>
    </r>
    <r>
      <rPr>
        <sz val="12"/>
        <color theme="1"/>
        <rFont val="Calibri"/>
        <family val="2"/>
        <scheme val="minor"/>
      </rPr>
      <t xml:space="preserve"> Percent Native Cover</t>
    </r>
  </si>
  <si>
    <t>*F/D
F</t>
  </si>
  <si>
    <t xml:space="preserve">MWAT  </t>
  </si>
  <si>
    <t xml:space="preserve">Chlorophyll </t>
  </si>
  <si>
    <t>Native Fish Species Richness</t>
  </si>
  <si>
    <t>SGCN Absent</t>
  </si>
  <si>
    <t>Game Species Biomass</t>
  </si>
  <si>
    <t xml:space="preserve">Field Form </t>
  </si>
  <si>
    <t>Associated Metrics</t>
  </si>
  <si>
    <t xml:space="preserve">Bankfull Verification, Stream Classification, Concentrated Flow Points, Sinuosity, &amp; No. of LWD Pieces/ 100 meters </t>
  </si>
  <si>
    <t>Cross Section Form(s)</t>
  </si>
  <si>
    <t>Representative Riffle, BHR, ER, &amp; Aggradation Ratio</t>
  </si>
  <si>
    <t>Reach Slope, Pool Spacing, Pool Depth, &amp; Percent Riffle</t>
  </si>
  <si>
    <t>BHR, ER, Aggradation Ratio, Reach Slope, Pool Spacing, Pool Depth, &amp; Percent Riffle</t>
  </si>
  <si>
    <t>Lateral Migration Form</t>
  </si>
  <si>
    <t>Dominant BEHI/NBS, Percent Streambank Erosion, &amp; Armoring</t>
  </si>
  <si>
    <t>Riparian Vegetation Form</t>
  </si>
  <si>
    <t>Riparian Width Form</t>
  </si>
  <si>
    <t>Riparian Width</t>
  </si>
  <si>
    <t xml:space="preserve">LWDI </t>
  </si>
  <si>
    <t>LWDI</t>
  </si>
  <si>
    <t>Periphyton Sample Collection</t>
  </si>
  <si>
    <r>
      <t xml:space="preserve">Chlorophyll </t>
    </r>
    <r>
      <rPr>
        <i/>
        <sz val="12"/>
        <color theme="1"/>
        <rFont val="Calibri"/>
        <family val="2"/>
      </rPr>
      <t>α</t>
    </r>
  </si>
  <si>
    <t>Macroinvertebrate Surber Sample Collection</t>
  </si>
  <si>
    <t>WSII &amp; RIVPACS</t>
  </si>
  <si>
    <t xml:space="preserve">Sub-Reach Name: </t>
  </si>
  <si>
    <t xml:space="preserve">Sub-Reach Length:  </t>
  </si>
  <si>
    <t># Plots/side:</t>
  </si>
  <si>
    <t>Random Start # (1-20 ft):</t>
  </si>
  <si>
    <t xml:space="preserve"> Plot Spacing:</t>
  </si>
  <si>
    <t>From aerial imagery:</t>
  </si>
  <si>
    <t>Expected (Ft):</t>
  </si>
  <si>
    <t>Station ID:</t>
  </si>
  <si>
    <t>Expected (L Bank):</t>
  </si>
  <si>
    <t>Expected (R Bank):</t>
  </si>
  <si>
    <t>Channel Width:</t>
  </si>
  <si>
    <t>Observed (L Bank):</t>
  </si>
  <si>
    <t>Observed (R Bank):</t>
  </si>
  <si>
    <t>Observed (Ft):</t>
  </si>
  <si>
    <t>Valley Edge</t>
  </si>
  <si>
    <t>Slope break/Terrace</t>
  </si>
  <si>
    <t>Other:</t>
  </si>
  <si>
    <t>Evidence of Flooding</t>
  </si>
  <si>
    <t>Change in Vegetation</t>
  </si>
  <si>
    <t>*</t>
  </si>
  <si>
    <t>Recommended for all assessments.</t>
  </si>
  <si>
    <t xml:space="preserve">The following forms are provided to assist in data collection. </t>
  </si>
  <si>
    <t>Woody Vegetation Cover, Herbaceous Vegetation Cover, &amp; Percent Native Cover</t>
  </si>
  <si>
    <t xml:space="preserve">C. </t>
  </si>
  <si>
    <t>Total (ft)</t>
  </si>
  <si>
    <t>Length of Armoring on banks (ft)</t>
  </si>
  <si>
    <t>Percent Armoring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</si>
</sst>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2"/>
      <name val="Times New Roman"/>
      <family val="1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</font>
    <font>
      <b/>
      <sz val="12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8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auto="1"/>
      </right>
      <top/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9" fillId="8" borderId="72" applyNumberFormat="0" applyAlignment="0" applyProtection="0"/>
  </cellStyleXfs>
  <cellXfs count="532">
    <xf numFmtId="0" fontId="0" fillId="0" borderId="0" xfId="0"/>
    <xf numFmtId="0" fontId="2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9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0" fillId="0" borderId="1" xfId="0" applyBorder="1"/>
    <xf numFmtId="0" fontId="0" fillId="0" borderId="13" xfId="0" applyBorder="1"/>
    <xf numFmtId="0" fontId="0" fillId="0" borderId="0" xfId="0" applyAlignment="1">
      <alignment horizontal="left"/>
    </xf>
    <xf numFmtId="0" fontId="4" fillId="0" borderId="2" xfId="0" applyFont="1" applyBorder="1"/>
    <xf numFmtId="0" fontId="0" fillId="0" borderId="2" xfId="0" applyBorder="1"/>
    <xf numFmtId="0" fontId="4" fillId="0" borderId="0" xfId="0" applyFont="1" applyFill="1" applyBorder="1"/>
    <xf numFmtId="0" fontId="4" fillId="0" borderId="9" xfId="0" applyFont="1" applyBorder="1"/>
    <xf numFmtId="0" fontId="0" fillId="0" borderId="11" xfId="0" applyBorder="1"/>
    <xf numFmtId="0" fontId="0" fillId="0" borderId="9" xfId="0" applyBorder="1"/>
    <xf numFmtId="0" fontId="0" fillId="0" borderId="2" xfId="0" applyBorder="1" applyAlignment="1"/>
    <xf numFmtId="0" fontId="0" fillId="0" borderId="0" xfId="0"/>
    <xf numFmtId="0" fontId="0" fillId="0" borderId="2" xfId="0" applyBorder="1"/>
    <xf numFmtId="0" fontId="0" fillId="0" borderId="2" xfId="0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0" fillId="0" borderId="0" xfId="0"/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2" fontId="10" fillId="0" borderId="32" xfId="0" applyNumberFormat="1" applyFont="1" applyBorder="1" applyAlignment="1">
      <alignment horizontal="center" vertical="center"/>
    </xf>
    <xf numFmtId="2" fontId="10" fillId="0" borderId="17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" fontId="9" fillId="0" borderId="7" xfId="0" applyNumberFormat="1" applyFont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" fontId="9" fillId="0" borderId="23" xfId="0" applyNumberFormat="1" applyFont="1" applyBorder="1" applyAlignment="1">
      <alignment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1" fontId="9" fillId="0" borderId="38" xfId="0" applyNumberFormat="1" applyFont="1" applyBorder="1" applyAlignment="1">
      <alignment vertical="center"/>
    </xf>
    <xf numFmtId="0" fontId="9" fillId="0" borderId="9" xfId="0" applyFont="1" applyBorder="1" applyAlignment="1">
      <alignment horizontal="center"/>
    </xf>
    <xf numFmtId="1" fontId="9" fillId="0" borderId="9" xfId="0" applyNumberFormat="1" applyFont="1" applyBorder="1" applyAlignment="1">
      <alignment vertical="center"/>
    </xf>
    <xf numFmtId="0" fontId="9" fillId="0" borderId="34" xfId="0" applyFont="1" applyFill="1" applyBorder="1" applyAlignment="1">
      <alignment horizontal="center" vertical="center"/>
    </xf>
    <xf numFmtId="1" fontId="9" fillId="0" borderId="35" xfId="0" applyNumberFormat="1" applyFont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1" fontId="9" fillId="0" borderId="33" xfId="0" applyNumberFormat="1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9" fillId="0" borderId="29" xfId="0" applyFont="1" applyBorder="1" applyAlignment="1">
      <alignment horizontal="center" vertical="center"/>
    </xf>
    <xf numFmtId="2" fontId="9" fillId="0" borderId="29" xfId="0" applyNumberFormat="1" applyFont="1" applyBorder="1" applyAlignment="1" applyProtection="1">
      <alignment vertical="center"/>
    </xf>
    <xf numFmtId="0" fontId="9" fillId="0" borderId="29" xfId="0" applyFont="1" applyBorder="1" applyAlignment="1">
      <alignment vertical="center"/>
    </xf>
    <xf numFmtId="0" fontId="9" fillId="0" borderId="39" xfId="0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2" fontId="9" fillId="0" borderId="13" xfId="0" applyNumberFormat="1" applyFont="1" applyBorder="1" applyAlignment="1" applyProtection="1">
      <alignment vertical="center"/>
    </xf>
    <xf numFmtId="0" fontId="9" fillId="0" borderId="13" xfId="0" applyFont="1" applyBorder="1" applyAlignment="1">
      <alignment vertical="center"/>
    </xf>
    <xf numFmtId="0" fontId="9" fillId="0" borderId="41" xfId="0" applyFont="1" applyBorder="1" applyAlignment="1">
      <alignment vertical="center"/>
    </xf>
    <xf numFmtId="0" fontId="9" fillId="0" borderId="42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2" fontId="9" fillId="0" borderId="6" xfId="0" applyNumberFormat="1" applyFont="1" applyBorder="1" applyAlignment="1" applyProtection="1">
      <alignment vertical="center"/>
    </xf>
    <xf numFmtId="0" fontId="9" fillId="0" borderId="6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2" fontId="9" fillId="0" borderId="21" xfId="0" applyNumberFormat="1" applyFont="1" applyBorder="1" applyAlignment="1" applyProtection="1">
      <alignment vertical="center"/>
    </xf>
    <xf numFmtId="0" fontId="9" fillId="0" borderId="21" xfId="0" applyFont="1" applyBorder="1" applyAlignment="1">
      <alignment vertical="center"/>
    </xf>
    <xf numFmtId="0" fontId="9" fillId="0" borderId="45" xfId="0" applyFont="1" applyBorder="1" applyAlignment="1">
      <alignment vertical="center"/>
    </xf>
    <xf numFmtId="2" fontId="10" fillId="0" borderId="19" xfId="0" applyNumberFormat="1" applyFont="1" applyBorder="1" applyAlignment="1">
      <alignment horizontal="center" vertical="center"/>
    </xf>
    <xf numFmtId="1" fontId="9" fillId="0" borderId="46" xfId="0" applyNumberFormat="1" applyFont="1" applyBorder="1" applyAlignment="1">
      <alignment vertical="center"/>
    </xf>
    <xf numFmtId="0" fontId="0" fillId="0" borderId="2" xfId="0" applyBorder="1"/>
    <xf numFmtId="0" fontId="0" fillId="0" borderId="17" xfId="0" applyBorder="1"/>
    <xf numFmtId="0" fontId="0" fillId="0" borderId="49" xfId="0" applyBorder="1"/>
    <xf numFmtId="0" fontId="10" fillId="0" borderId="51" xfId="0" applyFont="1" applyBorder="1"/>
    <xf numFmtId="0" fontId="9" fillId="0" borderId="50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0" fillId="0" borderId="47" xfId="0" applyBorder="1"/>
    <xf numFmtId="0" fontId="0" fillId="0" borderId="48" xfId="0" applyBorder="1"/>
    <xf numFmtId="0" fontId="9" fillId="0" borderId="53" xfId="0" applyFont="1" applyBorder="1"/>
    <xf numFmtId="0" fontId="0" fillId="0" borderId="54" xfId="0" applyBorder="1"/>
    <xf numFmtId="0" fontId="9" fillId="0" borderId="55" xfId="0" applyFont="1" applyBorder="1"/>
    <xf numFmtId="0" fontId="9" fillId="0" borderId="56" xfId="0" applyFont="1" applyBorder="1"/>
    <xf numFmtId="0" fontId="10" fillId="0" borderId="57" xfId="0" applyFont="1" applyBorder="1" applyAlignment="1">
      <alignment horizontal="center"/>
    </xf>
    <xf numFmtId="0" fontId="9" fillId="0" borderId="58" xfId="0" applyFont="1" applyFill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1" fontId="9" fillId="0" borderId="59" xfId="0" applyNumberFormat="1" applyFont="1" applyBorder="1" applyAlignment="1">
      <alignment vertical="center"/>
    </xf>
    <xf numFmtId="0" fontId="0" fillId="0" borderId="4" xfId="0" applyBorder="1"/>
    <xf numFmtId="0" fontId="0" fillId="0" borderId="61" xfId="0" applyBorder="1"/>
    <xf numFmtId="0" fontId="0" fillId="0" borderId="25" xfId="0" applyBorder="1"/>
    <xf numFmtId="0" fontId="0" fillId="0" borderId="60" xfId="0" applyBorder="1"/>
    <xf numFmtId="0" fontId="0" fillId="0" borderId="58" xfId="0" applyBorder="1"/>
    <xf numFmtId="0" fontId="0" fillId="0" borderId="62" xfId="0" applyBorder="1"/>
    <xf numFmtId="0" fontId="9" fillId="0" borderId="29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</xf>
    <xf numFmtId="15" fontId="9" fillId="0" borderId="13" xfId="0" applyNumberFormat="1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21" xfId="0" applyFont="1" applyFill="1" applyBorder="1" applyAlignment="1" applyProtection="1">
      <alignment horizontal="center" vertical="center"/>
    </xf>
    <xf numFmtId="1" fontId="11" fillId="0" borderId="50" xfId="0" applyNumberFormat="1" applyFont="1" applyFill="1" applyBorder="1" applyAlignment="1">
      <alignment horizontal="center"/>
    </xf>
    <xf numFmtId="1" fontId="11" fillId="0" borderId="52" xfId="0" applyNumberFormat="1" applyFont="1" applyFill="1" applyBorder="1" applyAlignment="1">
      <alignment horizontal="center"/>
    </xf>
    <xf numFmtId="1" fontId="11" fillId="0" borderId="4" xfId="0" applyNumberFormat="1" applyFont="1" applyFill="1" applyBorder="1" applyAlignment="1">
      <alignment horizontal="center"/>
    </xf>
    <xf numFmtId="1" fontId="11" fillId="0" borderId="37" xfId="0" applyNumberFormat="1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/>
    </xf>
    <xf numFmtId="1" fontId="11" fillId="0" borderId="3" xfId="0" applyNumberFormat="1" applyFont="1" applyFill="1" applyBorder="1" applyAlignment="1">
      <alignment horizontal="center"/>
    </xf>
    <xf numFmtId="1" fontId="11" fillId="0" borderId="36" xfId="0" applyNumberFormat="1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 vertical="center"/>
    </xf>
    <xf numFmtId="1" fontId="11" fillId="0" borderId="25" xfId="0" applyNumberFormat="1" applyFont="1" applyFill="1" applyBorder="1" applyAlignment="1">
      <alignment horizontal="center"/>
    </xf>
    <xf numFmtId="1" fontId="11" fillId="0" borderId="4" xfId="0" applyNumberFormat="1" applyFont="1" applyFill="1" applyBorder="1" applyAlignment="1">
      <alignment horizontal="center" vertical="center"/>
    </xf>
    <xf numFmtId="1" fontId="11" fillId="0" borderId="25" xfId="0" applyNumberFormat="1" applyFont="1" applyFill="1" applyBorder="1" applyAlignment="1">
      <alignment horizontal="center" vertical="center"/>
    </xf>
    <xf numFmtId="1" fontId="11" fillId="0" borderId="58" xfId="0" applyNumberFormat="1" applyFont="1" applyFill="1" applyBorder="1" applyAlignment="1">
      <alignment horizontal="center" vertical="center"/>
    </xf>
    <xf numFmtId="1" fontId="9" fillId="0" borderId="58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0" fillId="0" borderId="0" xfId="0"/>
    <xf numFmtId="0" fontId="0" fillId="0" borderId="13" xfId="0" applyBorder="1"/>
    <xf numFmtId="0" fontId="0" fillId="0" borderId="11" xfId="0" applyBorder="1"/>
    <xf numFmtId="0" fontId="12" fillId="0" borderId="2" xfId="0" applyFont="1" applyBorder="1" applyAlignment="1">
      <alignment wrapText="1"/>
    </xf>
    <xf numFmtId="0" fontId="0" fillId="0" borderId="0" xfId="0" applyBorder="1"/>
    <xf numFmtId="0" fontId="4" fillId="0" borderId="0" xfId="0" applyFont="1" applyBorder="1"/>
    <xf numFmtId="0" fontId="0" fillId="0" borderId="0" xfId="0" applyBorder="1" applyAlignment="1">
      <alignment wrapText="1"/>
    </xf>
    <xf numFmtId="0" fontId="0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/>
    </xf>
    <xf numFmtId="0" fontId="0" fillId="0" borderId="37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64" fontId="0" fillId="6" borderId="4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6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0" fillId="0" borderId="0" xfId="0" applyAlignment="1"/>
    <xf numFmtId="0" fontId="12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Fill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0" fillId="0" borderId="0" xfId="0" applyFont="1" applyBorder="1"/>
    <xf numFmtId="0" fontId="8" fillId="0" borderId="0" xfId="0" applyFont="1" applyBorder="1"/>
    <xf numFmtId="0" fontId="15" fillId="0" borderId="0" xfId="0" applyFont="1" applyAlignment="1"/>
    <xf numFmtId="0" fontId="0" fillId="0" borderId="64" xfId="0" applyBorder="1"/>
    <xf numFmtId="0" fontId="0" fillId="0" borderId="66" xfId="0" applyBorder="1"/>
    <xf numFmtId="0" fontId="0" fillId="0" borderId="24" xfId="0" applyBorder="1"/>
    <xf numFmtId="0" fontId="13" fillId="0" borderId="13" xfId="0" applyFont="1" applyBorder="1" applyAlignment="1">
      <alignment vertical="center"/>
    </xf>
    <xf numFmtId="0" fontId="0" fillId="0" borderId="13" xfId="0" applyBorder="1" applyAlignment="1"/>
    <xf numFmtId="0" fontId="13" fillId="0" borderId="9" xfId="0" applyFont="1" applyBorder="1" applyAlignment="1">
      <alignment vertical="center"/>
    </xf>
    <xf numFmtId="0" fontId="17" fillId="0" borderId="9" xfId="0" applyFont="1" applyBorder="1"/>
    <xf numFmtId="0" fontId="15" fillId="0" borderId="13" xfId="0" applyFont="1" applyBorder="1"/>
    <xf numFmtId="0" fontId="12" fillId="0" borderId="12" xfId="0" applyFont="1" applyBorder="1" applyAlignment="1">
      <alignment wrapText="1"/>
    </xf>
    <xf numFmtId="0" fontId="17" fillId="0" borderId="13" xfId="0" applyFont="1" applyBorder="1"/>
    <xf numFmtId="49" fontId="15" fillId="0" borderId="9" xfId="0" applyNumberFormat="1" applyFont="1" applyBorder="1" applyAlignment="1">
      <alignment horizontal="left"/>
    </xf>
    <xf numFmtId="49" fontId="15" fillId="0" borderId="13" xfId="0" applyNumberFormat="1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5" fillId="0" borderId="13" xfId="0" applyFont="1" applyBorder="1" applyAlignment="1">
      <alignment horizontal="right"/>
    </xf>
    <xf numFmtId="0" fontId="15" fillId="0" borderId="13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5" fillId="0" borderId="11" xfId="0" applyFont="1" applyBorder="1"/>
    <xf numFmtId="0" fontId="12" fillId="0" borderId="13" xfId="0" applyFont="1" applyBorder="1" applyAlignment="1">
      <alignment horizontal="left"/>
    </xf>
    <xf numFmtId="0" fontId="15" fillId="0" borderId="11" xfId="0" applyFont="1" applyBorder="1" applyAlignment="1">
      <alignment horizontal="right"/>
    </xf>
    <xf numFmtId="0" fontId="15" fillId="0" borderId="13" xfId="0" applyFont="1" applyFill="1" applyBorder="1" applyAlignment="1">
      <alignment horizontal="left"/>
    </xf>
    <xf numFmtId="0" fontId="15" fillId="0" borderId="13" xfId="0" applyFont="1" applyFill="1" applyBorder="1"/>
    <xf numFmtId="0" fontId="15" fillId="0" borderId="1" xfId="0" applyFont="1" applyFill="1" applyBorder="1"/>
    <xf numFmtId="0" fontId="0" fillId="0" borderId="64" xfId="0" applyFill="1" applyBorder="1"/>
    <xf numFmtId="0" fontId="17" fillId="0" borderId="9" xfId="0" applyFont="1" applyBorder="1" applyAlignment="1">
      <alignment horizontal="right"/>
    </xf>
    <xf numFmtId="0" fontId="15" fillId="0" borderId="9" xfId="0" applyFont="1" applyBorder="1" applyAlignment="1">
      <alignment horizontal="right"/>
    </xf>
    <xf numFmtId="0" fontId="17" fillId="0" borderId="13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/>
    <xf numFmtId="0" fontId="17" fillId="0" borderId="0" xfId="0" applyFont="1" applyBorder="1" applyAlignment="1">
      <alignment horizontal="right"/>
    </xf>
    <xf numFmtId="0" fontId="15" fillId="0" borderId="0" xfId="0" applyFont="1" applyFill="1" applyBorder="1"/>
    <xf numFmtId="0" fontId="15" fillId="0" borderId="0" xfId="0" applyFont="1" applyBorder="1" applyAlignment="1">
      <alignment horizontal="right"/>
    </xf>
    <xf numFmtId="0" fontId="17" fillId="0" borderId="0" xfId="0" applyFont="1" applyFill="1" applyBorder="1" applyAlignment="1">
      <alignment horizontal="right"/>
    </xf>
    <xf numFmtId="0" fontId="15" fillId="0" borderId="2" xfId="0" applyFont="1" applyBorder="1" applyAlignment="1">
      <alignment horizontal="left"/>
    </xf>
    <xf numFmtId="0" fontId="15" fillId="0" borderId="9" xfId="0" applyFont="1" applyBorder="1"/>
    <xf numFmtId="0" fontId="0" fillId="0" borderId="12" xfId="0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0" fontId="15" fillId="0" borderId="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0" borderId="67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7" borderId="2" xfId="0" applyFont="1" applyFill="1" applyBorder="1" applyAlignment="1">
      <alignment horizontal="center"/>
    </xf>
    <xf numFmtId="0" fontId="17" fillId="7" borderId="2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8" fillId="0" borderId="0" xfId="0" applyFont="1"/>
    <xf numFmtId="0" fontId="15" fillId="7" borderId="68" xfId="0" applyFont="1" applyFill="1" applyBorder="1" applyAlignment="1">
      <alignment horizontal="center"/>
    </xf>
    <xf numFmtId="0" fontId="15" fillId="0" borderId="0" xfId="0" applyFont="1" applyFill="1" applyBorder="1" applyAlignment="1"/>
    <xf numFmtId="0" fontId="15" fillId="0" borderId="0" xfId="0" applyFont="1" applyFill="1" applyBorder="1" applyAlignment="1">
      <alignment horizontal="center"/>
    </xf>
    <xf numFmtId="9" fontId="15" fillId="7" borderId="69" xfId="1" applyFont="1" applyFill="1" applyBorder="1" applyAlignment="1">
      <alignment horizontal="center"/>
    </xf>
    <xf numFmtId="0" fontId="15" fillId="0" borderId="22" xfId="0" applyFont="1" applyBorder="1" applyAlignment="1">
      <alignment horizontal="left"/>
    </xf>
    <xf numFmtId="0" fontId="0" fillId="7" borderId="0" xfId="0" applyFill="1" applyBorder="1" applyAlignment="1">
      <alignment horizontal="center"/>
    </xf>
    <xf numFmtId="0" fontId="12" fillId="0" borderId="4" xfId="0" applyFont="1" applyBorder="1" applyAlignment="1">
      <alignment wrapText="1"/>
    </xf>
    <xf numFmtId="0" fontId="12" fillId="0" borderId="4" xfId="0" applyFont="1" applyFill="1" applyBorder="1" applyAlignment="1">
      <alignment wrapText="1"/>
    </xf>
    <xf numFmtId="0" fontId="12" fillId="0" borderId="70" xfId="0" applyFont="1" applyBorder="1" applyAlignment="1">
      <alignment horizontal="left"/>
    </xf>
    <xf numFmtId="49" fontId="15" fillId="0" borderId="70" xfId="0" applyNumberFormat="1" applyFont="1" applyBorder="1" applyAlignment="1">
      <alignment horizontal="left"/>
    </xf>
    <xf numFmtId="0" fontId="15" fillId="0" borderId="70" xfId="0" applyFont="1" applyBorder="1" applyAlignment="1">
      <alignment horizontal="left"/>
    </xf>
    <xf numFmtId="0" fontId="15" fillId="0" borderId="70" xfId="0" applyFont="1" applyFill="1" applyBorder="1" applyAlignment="1">
      <alignment horizontal="left"/>
    </xf>
    <xf numFmtId="0" fontId="0" fillId="0" borderId="13" xfId="0" applyFill="1" applyBorder="1"/>
    <xf numFmtId="0" fontId="12" fillId="0" borderId="13" xfId="0" applyFont="1" applyBorder="1"/>
    <xf numFmtId="0" fontId="12" fillId="0" borderId="11" xfId="0" applyFont="1" applyBorder="1"/>
    <xf numFmtId="0" fontId="13" fillId="0" borderId="9" xfId="0" applyFont="1" applyFill="1" applyBorder="1" applyAlignment="1">
      <alignment vertical="center"/>
    </xf>
    <xf numFmtId="0" fontId="12" fillId="0" borderId="0" xfId="0" applyFont="1" applyBorder="1"/>
    <xf numFmtId="0" fontId="12" fillId="0" borderId="0" xfId="0" applyFont="1"/>
    <xf numFmtId="0" fontId="15" fillId="0" borderId="6" xfId="0" applyFont="1" applyBorder="1"/>
    <xf numFmtId="0" fontId="15" fillId="0" borderId="65" xfId="0" applyFont="1" applyBorder="1"/>
    <xf numFmtId="49" fontId="15" fillId="0" borderId="23" xfId="0" applyNumberFormat="1" applyFont="1" applyBorder="1" applyAlignment="1">
      <alignment horizontal="left"/>
    </xf>
    <xf numFmtId="0" fontId="15" fillId="0" borderId="24" xfId="0" applyFont="1" applyBorder="1"/>
    <xf numFmtId="0" fontId="15" fillId="0" borderId="7" xfId="0" applyFont="1" applyBorder="1" applyAlignment="1">
      <alignment horizontal="left"/>
    </xf>
    <xf numFmtId="0" fontId="15" fillId="0" borderId="1" xfId="0" applyFont="1" applyBorder="1"/>
    <xf numFmtId="0" fontId="0" fillId="0" borderId="8" xfId="0" applyBorder="1"/>
    <xf numFmtId="0" fontId="0" fillId="0" borderId="6" xfId="0" applyBorder="1"/>
    <xf numFmtId="0" fontId="2" fillId="0" borderId="2" xfId="0" applyFont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13" fillId="0" borderId="13" xfId="0" applyFont="1" applyBorder="1" applyAlignment="1">
      <alignment vertical="center"/>
    </xf>
    <xf numFmtId="0" fontId="0" fillId="0" borderId="11" xfId="0" applyBorder="1" applyAlignment="1"/>
    <xf numFmtId="0" fontId="13" fillId="0" borderId="6" xfId="0" applyFont="1" applyBorder="1" applyAlignment="1">
      <alignment vertical="center"/>
    </xf>
    <xf numFmtId="0" fontId="0" fillId="0" borderId="65" xfId="0" applyBorder="1" applyAlignment="1"/>
    <xf numFmtId="0" fontId="13" fillId="0" borderId="1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0" fillId="0" borderId="2" xfId="0" applyFont="1" applyBorder="1" applyAlignment="1">
      <alignment horizontal="right" vertical="center"/>
    </xf>
    <xf numFmtId="0" fontId="2" fillId="0" borderId="1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9" fontId="2" fillId="3" borderId="2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0" fontId="20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left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2" fillId="0" borderId="73" xfId="0" applyFont="1" applyBorder="1"/>
    <xf numFmtId="0" fontId="0" fillId="0" borderId="69" xfId="0" applyBorder="1"/>
    <xf numFmtId="0" fontId="0" fillId="0" borderId="74" xfId="0" applyBorder="1"/>
    <xf numFmtId="0" fontId="13" fillId="0" borderId="69" xfId="0" applyFont="1" applyFill="1" applyBorder="1" applyAlignment="1">
      <alignment vertical="center"/>
    </xf>
    <xf numFmtId="0" fontId="13" fillId="0" borderId="69" xfId="0" applyFont="1" applyBorder="1" applyAlignment="1">
      <alignment vertical="center"/>
    </xf>
    <xf numFmtId="0" fontId="13" fillId="0" borderId="75" xfId="0" applyFont="1" applyFill="1" applyBorder="1" applyAlignment="1">
      <alignment vertical="center"/>
    </xf>
    <xf numFmtId="0" fontId="13" fillId="0" borderId="76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13" fillId="0" borderId="77" xfId="0" applyFont="1" applyBorder="1" applyAlignment="1">
      <alignment vertical="center"/>
    </xf>
    <xf numFmtId="0" fontId="12" fillId="0" borderId="9" xfId="0" applyFont="1" applyBorder="1"/>
    <xf numFmtId="0" fontId="13" fillId="0" borderId="5" xfId="0" applyFont="1" applyFill="1" applyBorder="1" applyAlignment="1">
      <alignment vertical="center"/>
    </xf>
    <xf numFmtId="0" fontId="12" fillId="0" borderId="2" xfId="0" applyFont="1" applyBorder="1"/>
    <xf numFmtId="0" fontId="12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/>
    <xf numFmtId="0" fontId="12" fillId="0" borderId="3" xfId="0" applyFont="1" applyBorder="1" applyAlignment="1"/>
    <xf numFmtId="0" fontId="0" fillId="0" borderId="23" xfId="0" applyBorder="1" applyAlignment="1"/>
    <xf numFmtId="1" fontId="19" fillId="8" borderId="78" xfId="2" applyNumberFormat="1" applyBorder="1" applyAlignment="1"/>
    <xf numFmtId="0" fontId="17" fillId="0" borderId="5" xfId="0" applyFont="1" applyBorder="1"/>
    <xf numFmtId="49" fontId="15" fillId="0" borderId="2" xfId="0" applyNumberFormat="1" applyFont="1" applyBorder="1" applyAlignment="1">
      <alignment horizontal="left"/>
    </xf>
    <xf numFmtId="0" fontId="0" fillId="0" borderId="65" xfId="0" applyBorder="1"/>
    <xf numFmtId="0" fontId="13" fillId="0" borderId="7" xfId="0" applyFont="1" applyFill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0" fillId="0" borderId="4" xfId="0" applyBorder="1" applyAlignment="1"/>
    <xf numFmtId="0" fontId="12" fillId="0" borderId="7" xfId="0" applyFont="1" applyBorder="1"/>
    <xf numFmtId="0" fontId="12" fillId="0" borderId="1" xfId="0" applyFont="1" applyBorder="1"/>
    <xf numFmtId="0" fontId="13" fillId="0" borderId="1" xfId="0" applyFont="1" applyBorder="1" applyAlignment="1">
      <alignment vertical="center"/>
    </xf>
    <xf numFmtId="0" fontId="0" fillId="0" borderId="8" xfId="0" applyBorder="1" applyAlignment="1"/>
    <xf numFmtId="0" fontId="15" fillId="0" borderId="0" xfId="0" applyFont="1" applyFill="1" applyBorder="1" applyAlignment="1">
      <alignment horizontal="left"/>
    </xf>
    <xf numFmtId="0" fontId="0" fillId="0" borderId="0" xfId="0" applyFill="1" applyBorder="1"/>
    <xf numFmtId="0" fontId="0" fillId="0" borderId="24" xfId="0" applyBorder="1" applyAlignment="1"/>
    <xf numFmtId="0" fontId="13" fillId="0" borderId="23" xfId="0" applyFont="1" applyFill="1" applyBorder="1" applyAlignment="1">
      <alignment vertical="center"/>
    </xf>
    <xf numFmtId="0" fontId="12" fillId="0" borderId="79" xfId="0" applyFont="1" applyBorder="1"/>
    <xf numFmtId="0" fontId="0" fillId="0" borderId="68" xfId="0" applyBorder="1"/>
    <xf numFmtId="0" fontId="0" fillId="0" borderId="80" xfId="0" applyBorder="1"/>
    <xf numFmtId="0" fontId="13" fillId="0" borderId="68" xfId="0" applyFont="1" applyFill="1" applyBorder="1" applyAlignment="1">
      <alignment vertical="center"/>
    </xf>
    <xf numFmtId="0" fontId="13" fillId="0" borderId="68" xfId="0" applyFont="1" applyBorder="1" applyAlignment="1">
      <alignment vertical="center"/>
    </xf>
    <xf numFmtId="0" fontId="13" fillId="0" borderId="59" xfId="0" applyFont="1" applyFill="1" applyBorder="1" applyAlignment="1">
      <alignment vertical="center"/>
    </xf>
    <xf numFmtId="0" fontId="13" fillId="0" borderId="81" xfId="0" applyFont="1" applyBorder="1" applyAlignment="1">
      <alignment vertical="center"/>
    </xf>
    <xf numFmtId="0" fontId="15" fillId="0" borderId="25" xfId="0" applyFont="1" applyBorder="1" applyAlignment="1">
      <alignment horizontal="left"/>
    </xf>
    <xf numFmtId="0" fontId="15" fillId="0" borderId="10" xfId="0" applyFont="1" applyBorder="1"/>
    <xf numFmtId="0" fontId="0" fillId="0" borderId="82" xfId="0" applyBorder="1"/>
    <xf numFmtId="0" fontId="15" fillId="0" borderId="35" xfId="0" applyFont="1" applyBorder="1" applyAlignment="1">
      <alignment horizontal="left"/>
    </xf>
    <xf numFmtId="0" fontId="0" fillId="0" borderId="10" xfId="0" applyBorder="1"/>
    <xf numFmtId="0" fontId="0" fillId="0" borderId="79" xfId="0" applyBorder="1"/>
    <xf numFmtId="0" fontId="0" fillId="0" borderId="83" xfId="0" applyBorder="1"/>
    <xf numFmtId="0" fontId="24" fillId="0" borderId="7" xfId="0" applyFont="1" applyFill="1" applyBorder="1" applyAlignment="1">
      <alignment vertical="center"/>
    </xf>
    <xf numFmtId="0" fontId="24" fillId="0" borderId="24" xfId="0" applyFont="1" applyBorder="1" applyAlignment="1">
      <alignment vertical="center"/>
    </xf>
    <xf numFmtId="0" fontId="15" fillId="0" borderId="5" xfId="0" applyFont="1" applyBorder="1"/>
    <xf numFmtId="0" fontId="25" fillId="0" borderId="3" xfId="0" applyFont="1" applyFill="1" applyBorder="1" applyAlignment="1">
      <alignment horizontal="right" vertical="top"/>
    </xf>
    <xf numFmtId="0" fontId="12" fillId="0" borderId="2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right" vertical="top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25" fillId="0" borderId="63" xfId="0" applyFont="1" applyFill="1" applyBorder="1" applyAlignment="1">
      <alignment horizontal="right" vertical="top"/>
    </xf>
    <xf numFmtId="0" fontId="25" fillId="0" borderId="4" xfId="0" applyFont="1" applyFill="1" applyBorder="1" applyAlignment="1">
      <alignment horizontal="right" vertical="top"/>
    </xf>
    <xf numFmtId="0" fontId="5" fillId="0" borderId="6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right" vertical="top"/>
    </xf>
    <xf numFmtId="0" fontId="5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right" vertical="top"/>
    </xf>
    <xf numFmtId="0" fontId="12" fillId="0" borderId="4" xfId="0" applyFont="1" applyFill="1" applyBorder="1" applyAlignment="1">
      <alignment horizontal="right" vertical="top"/>
    </xf>
    <xf numFmtId="0" fontId="5" fillId="0" borderId="5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2" fillId="0" borderId="63" xfId="0" applyFont="1" applyFill="1" applyBorder="1" applyAlignment="1">
      <alignment horizontal="right" vertical="top"/>
    </xf>
    <xf numFmtId="0" fontId="21" fillId="0" borderId="1" xfId="0" applyFont="1" applyBorder="1" applyAlignment="1">
      <alignment horizontal="left" wrapText="1"/>
    </xf>
    <xf numFmtId="0" fontId="22" fillId="0" borderId="0" xfId="0" applyFont="1" applyBorder="1" applyAlignment="1">
      <alignment horizont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24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2" fontId="2" fillId="4" borderId="9" xfId="0" applyNumberFormat="1" applyFont="1" applyFill="1" applyBorder="1" applyAlignment="1">
      <alignment horizontal="center" vertical="center"/>
    </xf>
    <xf numFmtId="2" fontId="2" fillId="4" borderId="13" xfId="0" applyNumberFormat="1" applyFont="1" applyFill="1" applyBorder="1" applyAlignment="1">
      <alignment horizontal="center" vertical="center"/>
    </xf>
    <xf numFmtId="2" fontId="2" fillId="4" borderId="1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65" xfId="0" applyFont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9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2" fillId="5" borderId="2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0" borderId="38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  <protection locked="0"/>
    </xf>
    <xf numFmtId="9" fontId="2" fillId="3" borderId="2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9" xfId="0" applyFont="1" applyBorder="1"/>
    <xf numFmtId="0" fontId="4" fillId="0" borderId="13" xfId="0" applyFont="1" applyBorder="1"/>
    <xf numFmtId="0" fontId="4" fillId="0" borderId="11" xfId="0" applyFont="1" applyBorder="1"/>
    <xf numFmtId="0" fontId="0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13" fillId="0" borderId="9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0" fillId="0" borderId="13" xfId="0" applyBorder="1" applyAlignment="1"/>
    <xf numFmtId="0" fontId="0" fillId="0" borderId="11" xfId="0" applyBorder="1" applyAlignment="1"/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0" fillId="0" borderId="6" xfId="0" applyBorder="1" applyAlignment="1"/>
    <xf numFmtId="0" fontId="0" fillId="0" borderId="65" xfId="0" applyBorder="1" applyAlignment="1"/>
    <xf numFmtId="0" fontId="15" fillId="0" borderId="9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15" fillId="0" borderId="7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15" fillId="0" borderId="5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/>
    </xf>
    <xf numFmtId="0" fontId="15" fillId="0" borderId="65" xfId="0" applyFont="1" applyBorder="1" applyAlignment="1">
      <alignment horizontal="left" vertical="top"/>
    </xf>
    <xf numFmtId="0" fontId="15" fillId="0" borderId="23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top"/>
    </xf>
    <xf numFmtId="0" fontId="15" fillId="0" borderId="24" xfId="0" applyFont="1" applyBorder="1" applyAlignment="1">
      <alignment horizontal="left" vertical="top"/>
    </xf>
    <xf numFmtId="0" fontId="15" fillId="0" borderId="35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/>
    </xf>
    <xf numFmtId="0" fontId="15" fillId="0" borderId="82" xfId="0" applyFont="1" applyBorder="1" applyAlignment="1">
      <alignment horizontal="left" vertical="top"/>
    </xf>
    <xf numFmtId="0" fontId="0" fillId="0" borderId="75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80" xfId="0" applyBorder="1" applyAlignment="1">
      <alignment horizontal="center"/>
    </xf>
    <xf numFmtId="0" fontId="15" fillId="0" borderId="7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19" fillId="8" borderId="72" xfId="2" applyAlignment="1">
      <alignment horizontal="center"/>
    </xf>
    <xf numFmtId="0" fontId="10" fillId="0" borderId="53" xfId="0" applyFont="1" applyBorder="1" applyAlignment="1">
      <alignment horizontal="center" vertical="center" textRotation="90"/>
    </xf>
    <xf numFmtId="0" fontId="10" fillId="0" borderId="55" xfId="0" applyFont="1" applyBorder="1" applyAlignment="1">
      <alignment horizontal="center" vertical="center" textRotation="90"/>
    </xf>
    <xf numFmtId="0" fontId="10" fillId="0" borderId="56" xfId="0" applyFont="1" applyBorder="1" applyAlignment="1">
      <alignment horizontal="center" vertical="center" textRotation="90"/>
    </xf>
    <xf numFmtId="0" fontId="4" fillId="0" borderId="47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</cellXfs>
  <cellStyles count="3">
    <cellStyle name="Normal" xfId="0" builtinId="0"/>
    <cellStyle name="Output" xfId="2" builtinId="21"/>
    <cellStyle name="Percent" xfId="1" builtinId="5"/>
  </cellStyles>
  <dxfs count="3">
    <dxf>
      <fill>
        <patternFill>
          <bgColor rgb="FF00B050"/>
        </patternFill>
      </fill>
    </dxf>
    <dxf>
      <font>
        <strike val="0"/>
        <color auto="1"/>
      </font>
      <fill>
        <patternFill patternType="solid"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23</xdr:row>
      <xdr:rowOff>76200</xdr:rowOff>
    </xdr:from>
    <xdr:to>
      <xdr:col>3</xdr:col>
      <xdr:colOff>304800</xdr:colOff>
      <xdr:row>23</xdr:row>
      <xdr:rowOff>381000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5906750"/>
          <a:ext cx="214312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hared\EPR%20Folder\WY\SQT\WY%20Quantification%20Tool%20v0.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Assessment"/>
      <sheetName val="Catchment Assessment"/>
      <sheetName val="Parameter Selection Guide"/>
      <sheetName val="Quantification Tool"/>
      <sheetName val="Performance Standards"/>
      <sheetName val="Monitoring Data"/>
      <sheetName val="Data Summary"/>
      <sheetName val="Pull Down No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4">
          <cell r="B14" t="str">
            <v>Sand</v>
          </cell>
        </row>
        <row r="15">
          <cell r="B15" t="str">
            <v>Gravel</v>
          </cell>
        </row>
        <row r="18">
          <cell r="B18" t="str">
            <v>Perennial</v>
          </cell>
        </row>
        <row r="19">
          <cell r="B19" t="str">
            <v>Ephemeral</v>
          </cell>
        </row>
        <row r="20">
          <cell r="B20" t="str">
            <v>Intermittent</v>
          </cell>
        </row>
        <row r="56">
          <cell r="B56" t="str">
            <v>Level 3 - Geomorphology</v>
          </cell>
        </row>
        <row r="57">
          <cell r="B57" t="str">
            <v>Level 4 - Physicochemical</v>
          </cell>
        </row>
        <row r="58">
          <cell r="B58" t="str">
            <v>Level 5 - Biology</v>
          </cell>
        </row>
        <row r="61">
          <cell r="B61" t="str">
            <v>SE Plains</v>
          </cell>
        </row>
        <row r="62">
          <cell r="B62" t="str">
            <v>NE Plains</v>
          </cell>
        </row>
        <row r="63">
          <cell r="B63" t="str">
            <v>Southern Foothills &amp; Laramie Range</v>
          </cell>
        </row>
        <row r="64">
          <cell r="B64" t="str">
            <v>Southern Rockies</v>
          </cell>
        </row>
        <row r="65">
          <cell r="B65" t="str">
            <v>Black Hills</v>
          </cell>
        </row>
        <row r="66">
          <cell r="B66" t="str">
            <v>High Valleys</v>
          </cell>
        </row>
        <row r="67">
          <cell r="B67" t="str">
            <v>Sedimentary Mountains</v>
          </cell>
        </row>
        <row r="68">
          <cell r="B68" t="str">
            <v>Granitic Mountains</v>
          </cell>
        </row>
        <row r="69">
          <cell r="B69" t="str">
            <v>Volcanic Mountains &amp; Valleys</v>
          </cell>
        </row>
        <row r="70">
          <cell r="B70" t="str">
            <v>Bighorn Basin Foothills</v>
          </cell>
        </row>
        <row r="71">
          <cell r="B71" t="str">
            <v>Wyoming Basin</v>
          </cell>
        </row>
        <row r="84">
          <cell r="B84" t="str">
            <v>Bear River</v>
          </cell>
        </row>
        <row r="85">
          <cell r="B85" t="str">
            <v>Green River</v>
          </cell>
        </row>
        <row r="86">
          <cell r="B86" t="str">
            <v>NE Missouri Basin</v>
          </cell>
        </row>
        <row r="87">
          <cell r="B87" t="str">
            <v>Platte River</v>
          </cell>
        </row>
        <row r="88">
          <cell r="B88" t="str">
            <v>Snake/ Salt River</v>
          </cell>
        </row>
        <row r="89">
          <cell r="B89" t="str">
            <v>Yellowstone River</v>
          </cell>
        </row>
        <row r="92">
          <cell r="B92" t="str">
            <v>Coldwater</v>
          </cell>
        </row>
        <row r="93">
          <cell r="B93" t="str">
            <v>Coolwater</v>
          </cell>
        </row>
        <row r="94">
          <cell r="B94" t="str">
            <v>Warmwater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Layout" topLeftCell="A10" zoomScaleNormal="100" workbookViewId="0">
      <selection activeCell="C31" sqref="C31:E31"/>
    </sheetView>
  </sheetViews>
  <sheetFormatPr defaultColWidth="9.140625" defaultRowHeight="15" x14ac:dyDescent="0.25"/>
  <cols>
    <col min="1" max="1" width="3.85546875" style="160" customWidth="1"/>
    <col min="2" max="2" width="27.5703125" style="160" customWidth="1"/>
    <col min="3" max="3" width="3.85546875" style="160" customWidth="1"/>
    <col min="4" max="4" width="39.140625" style="160" customWidth="1"/>
    <col min="5" max="5" width="14.28515625" style="160" customWidth="1"/>
    <col min="6" max="16384" width="9.140625" style="160"/>
  </cols>
  <sheetData>
    <row r="1" spans="1:5" ht="45" x14ac:dyDescent="0.25">
      <c r="A1" s="377" t="s">
        <v>309</v>
      </c>
      <c r="B1" s="378"/>
      <c r="C1" s="379" t="s">
        <v>310</v>
      </c>
      <c r="D1" s="379"/>
      <c r="E1" s="280" t="s">
        <v>311</v>
      </c>
    </row>
    <row r="2" spans="1:5" ht="15.75" x14ac:dyDescent="0.25">
      <c r="A2" s="371" t="s">
        <v>373</v>
      </c>
      <c r="B2" s="372" t="s">
        <v>105</v>
      </c>
      <c r="C2" s="356" t="s">
        <v>373</v>
      </c>
      <c r="D2" s="293" t="s">
        <v>106</v>
      </c>
      <c r="E2" s="294" t="s">
        <v>312</v>
      </c>
    </row>
    <row r="3" spans="1:5" ht="15.75" x14ac:dyDescent="0.25">
      <c r="A3" s="368"/>
      <c r="B3" s="370"/>
      <c r="C3" s="356" t="s">
        <v>373</v>
      </c>
      <c r="D3" s="293" t="s">
        <v>109</v>
      </c>
      <c r="E3" s="294" t="s">
        <v>313</v>
      </c>
    </row>
    <row r="4" spans="1:5" ht="15.75" x14ac:dyDescent="0.25">
      <c r="A4" s="357"/>
      <c r="B4" s="295" t="s">
        <v>107</v>
      </c>
      <c r="C4" s="357"/>
      <c r="D4" s="296" t="s">
        <v>314</v>
      </c>
      <c r="E4" s="294" t="s">
        <v>315</v>
      </c>
    </row>
    <row r="5" spans="1:5" ht="31.5" x14ac:dyDescent="0.25">
      <c r="A5" s="356" t="s">
        <v>373</v>
      </c>
      <c r="B5" s="297" t="s">
        <v>316</v>
      </c>
      <c r="C5" s="356" t="s">
        <v>373</v>
      </c>
      <c r="D5" s="293" t="s">
        <v>317</v>
      </c>
      <c r="E5" s="294" t="s">
        <v>313</v>
      </c>
    </row>
    <row r="6" spans="1:5" ht="15.75" x14ac:dyDescent="0.25">
      <c r="A6" s="373"/>
      <c r="B6" s="372" t="s">
        <v>318</v>
      </c>
      <c r="C6" s="357"/>
      <c r="D6" s="293" t="s">
        <v>319</v>
      </c>
      <c r="E6" s="294" t="s">
        <v>313</v>
      </c>
    </row>
    <row r="7" spans="1:5" ht="15.75" x14ac:dyDescent="0.25">
      <c r="A7" s="374"/>
      <c r="B7" s="370"/>
      <c r="C7" s="357"/>
      <c r="D7" s="293" t="s">
        <v>320</v>
      </c>
      <c r="E7" s="294" t="s">
        <v>313</v>
      </c>
    </row>
    <row r="8" spans="1:5" ht="31.5" x14ac:dyDescent="0.25">
      <c r="A8" s="367" t="s">
        <v>373</v>
      </c>
      <c r="B8" s="369" t="s">
        <v>321</v>
      </c>
      <c r="C8" s="356"/>
      <c r="D8" s="293" t="s">
        <v>322</v>
      </c>
      <c r="E8" s="294" t="s">
        <v>313</v>
      </c>
    </row>
    <row r="9" spans="1:5" ht="15.75" x14ac:dyDescent="0.25">
      <c r="A9" s="367"/>
      <c r="B9" s="369"/>
      <c r="C9" s="357"/>
      <c r="D9" s="293" t="s">
        <v>164</v>
      </c>
      <c r="E9" s="188" t="s">
        <v>313</v>
      </c>
    </row>
    <row r="10" spans="1:5" ht="15.75" x14ac:dyDescent="0.25">
      <c r="A10" s="368"/>
      <c r="B10" s="370"/>
      <c r="C10" s="357"/>
      <c r="D10" s="299" t="s">
        <v>323</v>
      </c>
      <c r="E10" s="188" t="s">
        <v>313</v>
      </c>
    </row>
    <row r="11" spans="1:5" ht="15.75" x14ac:dyDescent="0.25">
      <c r="A11" s="357"/>
      <c r="B11" s="300" t="s">
        <v>324</v>
      </c>
      <c r="C11" s="357"/>
      <c r="D11" s="293" t="s">
        <v>325</v>
      </c>
      <c r="E11" s="294" t="s">
        <v>313</v>
      </c>
    </row>
    <row r="12" spans="1:5" ht="31.5" x14ac:dyDescent="0.25">
      <c r="A12" s="371" t="s">
        <v>373</v>
      </c>
      <c r="B12" s="372" t="s">
        <v>326</v>
      </c>
      <c r="C12" s="356" t="s">
        <v>373</v>
      </c>
      <c r="D12" s="293" t="s">
        <v>327</v>
      </c>
      <c r="E12" s="294" t="s">
        <v>313</v>
      </c>
    </row>
    <row r="13" spans="1:5" ht="15.75" x14ac:dyDescent="0.25">
      <c r="A13" s="368"/>
      <c r="B13" s="370"/>
      <c r="C13" s="357"/>
      <c r="D13" s="293" t="s">
        <v>328</v>
      </c>
      <c r="E13" s="294" t="s">
        <v>313</v>
      </c>
    </row>
    <row r="14" spans="1:5" ht="15.75" x14ac:dyDescent="0.25">
      <c r="A14" s="357"/>
      <c r="B14" s="300" t="s">
        <v>247</v>
      </c>
      <c r="C14" s="357"/>
      <c r="D14" s="293" t="s">
        <v>108</v>
      </c>
      <c r="E14" s="294" t="s">
        <v>315</v>
      </c>
    </row>
    <row r="15" spans="1:5" ht="48.6" customHeight="1" x14ac:dyDescent="0.25">
      <c r="A15" s="356" t="s">
        <v>373</v>
      </c>
      <c r="B15" s="298" t="s">
        <v>14</v>
      </c>
      <c r="C15" s="356" t="s">
        <v>373</v>
      </c>
      <c r="D15" s="293" t="s">
        <v>329</v>
      </c>
      <c r="E15" s="301" t="s">
        <v>330</v>
      </c>
    </row>
    <row r="16" spans="1:5" ht="15.75" x14ac:dyDescent="0.25">
      <c r="A16" s="357"/>
      <c r="B16" s="300" t="s">
        <v>218</v>
      </c>
      <c r="C16" s="357"/>
      <c r="D16" s="299" t="s">
        <v>331</v>
      </c>
      <c r="E16" s="294" t="s">
        <v>313</v>
      </c>
    </row>
    <row r="17" spans="1:5" ht="15.75" x14ac:dyDescent="0.25">
      <c r="A17" s="357"/>
      <c r="B17" s="300" t="s">
        <v>219</v>
      </c>
      <c r="C17" s="357"/>
      <c r="D17" s="293" t="s">
        <v>332</v>
      </c>
      <c r="E17" s="294" t="s">
        <v>313</v>
      </c>
    </row>
    <row r="18" spans="1:5" ht="15.75" x14ac:dyDescent="0.25">
      <c r="A18" s="373"/>
      <c r="B18" s="375" t="s">
        <v>220</v>
      </c>
      <c r="C18" s="357"/>
      <c r="D18" s="293" t="s">
        <v>221</v>
      </c>
      <c r="E18" s="188" t="s">
        <v>313</v>
      </c>
    </row>
    <row r="19" spans="1:5" ht="15.75" x14ac:dyDescent="0.25">
      <c r="A19" s="374"/>
      <c r="B19" s="376"/>
      <c r="C19" s="357"/>
      <c r="D19" s="293" t="s">
        <v>222</v>
      </c>
      <c r="E19" s="188" t="s">
        <v>313</v>
      </c>
    </row>
    <row r="20" spans="1:5" ht="15.75" x14ac:dyDescent="0.25">
      <c r="A20" s="373"/>
      <c r="B20" s="372" t="s">
        <v>217</v>
      </c>
      <c r="C20" s="357"/>
      <c r="D20" s="299" t="s">
        <v>333</v>
      </c>
      <c r="E20" s="294" t="s">
        <v>313</v>
      </c>
    </row>
    <row r="21" spans="1:5" ht="15.75" x14ac:dyDescent="0.25">
      <c r="A21" s="380"/>
      <c r="B21" s="369"/>
      <c r="C21" s="357"/>
      <c r="D21" s="299" t="s">
        <v>334</v>
      </c>
      <c r="E21" s="294" t="s">
        <v>313</v>
      </c>
    </row>
    <row r="22" spans="1:5" ht="15.75" x14ac:dyDescent="0.25">
      <c r="A22" s="374"/>
      <c r="B22" s="370"/>
      <c r="C22" s="357"/>
      <c r="D22" s="293" t="s">
        <v>335</v>
      </c>
      <c r="E22" s="294" t="s">
        <v>313</v>
      </c>
    </row>
    <row r="23" spans="1:5" ht="19.899999999999999" customHeight="1" x14ac:dyDescent="0.25">
      <c r="A23" s="359" t="s">
        <v>373</v>
      </c>
      <c r="B23" s="358" t="s">
        <v>374</v>
      </c>
    </row>
    <row r="24" spans="1:5" ht="39" customHeight="1" x14ac:dyDescent="0.25">
      <c r="A24" s="381" t="s">
        <v>375</v>
      </c>
      <c r="B24" s="381"/>
      <c r="C24" s="381"/>
      <c r="D24" s="381"/>
      <c r="E24" s="381"/>
    </row>
    <row r="25" spans="1:5" ht="21.6" customHeight="1" x14ac:dyDescent="0.25">
      <c r="A25" s="302"/>
      <c r="B25" s="303" t="s">
        <v>336</v>
      </c>
      <c r="C25" s="382" t="s">
        <v>337</v>
      </c>
      <c r="D25" s="382"/>
      <c r="E25" s="304"/>
    </row>
    <row r="26" spans="1:5" ht="15.75" x14ac:dyDescent="0.25">
      <c r="A26" s="119"/>
      <c r="B26" s="305" t="s">
        <v>248</v>
      </c>
      <c r="C26" s="383" t="s">
        <v>338</v>
      </c>
      <c r="D26" s="383"/>
      <c r="E26" s="383"/>
    </row>
    <row r="27" spans="1:5" ht="15.75" x14ac:dyDescent="0.25">
      <c r="A27" s="119"/>
      <c r="B27" s="305" t="s">
        <v>339</v>
      </c>
      <c r="C27" s="384" t="s">
        <v>340</v>
      </c>
      <c r="D27" s="384"/>
      <c r="E27" s="384"/>
    </row>
    <row r="28" spans="1:5" ht="15.75" x14ac:dyDescent="0.25">
      <c r="A28" s="119"/>
      <c r="B28" s="305" t="s">
        <v>249</v>
      </c>
      <c r="C28" s="384" t="s">
        <v>341</v>
      </c>
      <c r="D28" s="384"/>
      <c r="E28" s="384"/>
    </row>
    <row r="29" spans="1:5" ht="15.75" x14ac:dyDescent="0.25">
      <c r="A29" s="119"/>
      <c r="B29" s="305" t="s">
        <v>104</v>
      </c>
      <c r="C29" s="384" t="s">
        <v>342</v>
      </c>
      <c r="D29" s="384"/>
      <c r="E29" s="384"/>
    </row>
    <row r="30" spans="1:5" ht="15.75" x14ac:dyDescent="0.25">
      <c r="A30" s="119"/>
      <c r="B30" s="305" t="s">
        <v>343</v>
      </c>
      <c r="C30" s="385" t="s">
        <v>344</v>
      </c>
      <c r="D30" s="385"/>
      <c r="E30" s="385"/>
    </row>
    <row r="31" spans="1:5" ht="29.45" customHeight="1" x14ac:dyDescent="0.25">
      <c r="A31" s="119"/>
      <c r="B31" s="305" t="s">
        <v>345</v>
      </c>
      <c r="C31" s="386" t="s">
        <v>376</v>
      </c>
      <c r="D31" s="386"/>
      <c r="E31" s="386"/>
    </row>
    <row r="32" spans="1:5" ht="15.75" x14ac:dyDescent="0.25">
      <c r="A32" s="119"/>
      <c r="B32" s="305" t="s">
        <v>346</v>
      </c>
      <c r="C32" s="385" t="s">
        <v>347</v>
      </c>
      <c r="D32" s="385"/>
      <c r="E32" s="385"/>
    </row>
    <row r="33" spans="1:5" ht="15.75" x14ac:dyDescent="0.25">
      <c r="A33" s="119"/>
      <c r="B33" s="305" t="s">
        <v>250</v>
      </c>
      <c r="C33" s="385" t="s">
        <v>325</v>
      </c>
      <c r="D33" s="385"/>
      <c r="E33" s="385"/>
    </row>
    <row r="34" spans="1:5" ht="15.75" x14ac:dyDescent="0.25">
      <c r="A34" s="119"/>
      <c r="B34" s="305" t="s">
        <v>348</v>
      </c>
      <c r="C34" s="385" t="s">
        <v>349</v>
      </c>
      <c r="D34" s="385"/>
      <c r="E34" s="385"/>
    </row>
    <row r="35" spans="1:5" ht="15.75" x14ac:dyDescent="0.25">
      <c r="A35" s="119"/>
      <c r="B35" s="305" t="s">
        <v>350</v>
      </c>
      <c r="C35" s="385" t="s">
        <v>351</v>
      </c>
      <c r="D35" s="385"/>
      <c r="E35" s="385"/>
    </row>
    <row r="36" spans="1:5" ht="31.5" x14ac:dyDescent="0.25">
      <c r="A36" s="119"/>
      <c r="B36" s="306" t="s">
        <v>352</v>
      </c>
      <c r="C36" s="385" t="s">
        <v>353</v>
      </c>
      <c r="D36" s="385"/>
      <c r="E36" s="385"/>
    </row>
  </sheetData>
  <mergeCells count="27">
    <mergeCell ref="C32:E32"/>
    <mergeCell ref="C33:E33"/>
    <mergeCell ref="C34:E34"/>
    <mergeCell ref="C35:E35"/>
    <mergeCell ref="C36:E36"/>
    <mergeCell ref="C27:E27"/>
    <mergeCell ref="C28:E28"/>
    <mergeCell ref="C29:E29"/>
    <mergeCell ref="C30:E30"/>
    <mergeCell ref="C31:E31"/>
    <mergeCell ref="A20:A22"/>
    <mergeCell ref="B20:B22"/>
    <mergeCell ref="A24:E24"/>
    <mergeCell ref="C25:D25"/>
    <mergeCell ref="C26:E26"/>
    <mergeCell ref="A1:B1"/>
    <mergeCell ref="C1:D1"/>
    <mergeCell ref="A2:A3"/>
    <mergeCell ref="B2:B3"/>
    <mergeCell ref="A6:A7"/>
    <mergeCell ref="B6:B7"/>
    <mergeCell ref="A8:A10"/>
    <mergeCell ref="B8:B10"/>
    <mergeCell ref="A12:A13"/>
    <mergeCell ref="B12:B13"/>
    <mergeCell ref="A18:A19"/>
    <mergeCell ref="B18:B19"/>
  </mergeCells>
  <pageMargins left="0.7" right="0.7" top="0.75" bottom="0.75" header="0.3" footer="0.3"/>
  <pageSetup scale="94" orientation="portrait" r:id="rId1"/>
  <headerFooter>
    <oddHeader>&amp;LProject:
Reach ID:&amp;R&amp;"-,Bold"Wyoming Stream Quantification Tool 
Parameter Selection Checklist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view="pageLayout" topLeftCell="A106" zoomScaleNormal="100" zoomScaleSheetLayoutView="100" workbookViewId="0">
      <selection activeCell="G15" sqref="G15"/>
    </sheetView>
  </sheetViews>
  <sheetFormatPr defaultColWidth="8.85546875" defaultRowHeight="15" x14ac:dyDescent="0.25"/>
  <cols>
    <col min="1" max="1" width="3.7109375" style="1" customWidth="1"/>
    <col min="2" max="2" width="27.7109375" style="1" customWidth="1"/>
    <col min="3" max="10" width="7.42578125" style="1" customWidth="1"/>
    <col min="11" max="12" width="8.85546875" style="1"/>
    <col min="13" max="13" width="10.28515625" style="1" customWidth="1"/>
    <col min="14" max="15" width="8.85546875" style="1"/>
    <col min="16" max="16" width="9.85546875" style="1" customWidth="1"/>
    <col min="17" max="16384" width="8.85546875" style="1"/>
  </cols>
  <sheetData>
    <row r="1" spans="1:10" ht="15.75" customHeight="1" thickBot="1" x14ac:dyDescent="0.3">
      <c r="A1" s="2" t="s">
        <v>28</v>
      </c>
      <c r="B1" s="402" t="s">
        <v>83</v>
      </c>
      <c r="C1" s="402"/>
      <c r="D1" s="402"/>
      <c r="E1" s="402"/>
      <c r="F1" s="402"/>
      <c r="G1" s="402"/>
      <c r="H1" s="402"/>
      <c r="I1" s="402"/>
      <c r="J1" s="402"/>
    </row>
    <row r="2" spans="1:10" ht="15.75" thickTop="1" x14ac:dyDescent="0.25">
      <c r="B2" s="3" t="s">
        <v>19</v>
      </c>
      <c r="C2" s="444"/>
      <c r="D2" s="445"/>
      <c r="E2" s="446"/>
    </row>
    <row r="3" spans="1:10" x14ac:dyDescent="0.25">
      <c r="B3" s="4" t="s">
        <v>20</v>
      </c>
      <c r="C3" s="447"/>
      <c r="D3" s="448"/>
      <c r="E3" s="449"/>
    </row>
    <row r="4" spans="1:10" x14ac:dyDescent="0.25">
      <c r="B4" s="5" t="s">
        <v>74</v>
      </c>
      <c r="C4" s="450"/>
      <c r="D4" s="450"/>
      <c r="E4" s="450"/>
    </row>
    <row r="5" spans="1:10" x14ac:dyDescent="0.25">
      <c r="B5" s="5" t="s">
        <v>75</v>
      </c>
      <c r="C5" s="450"/>
      <c r="D5" s="450"/>
      <c r="E5" s="450"/>
      <c r="G5" s="440" t="s">
        <v>26</v>
      </c>
      <c r="H5" s="440"/>
    </row>
    <row r="6" spans="1:10" x14ac:dyDescent="0.25">
      <c r="B6" s="5" t="s">
        <v>27</v>
      </c>
      <c r="C6" s="450"/>
      <c r="D6" s="450"/>
      <c r="E6" s="450"/>
      <c r="G6" s="441" t="s">
        <v>24</v>
      </c>
      <c r="H6" s="441"/>
    </row>
    <row r="7" spans="1:10" x14ac:dyDescent="0.25">
      <c r="B7" s="5" t="s">
        <v>51</v>
      </c>
      <c r="C7" s="458"/>
      <c r="D7" s="458"/>
      <c r="E7" s="458"/>
      <c r="G7" s="442" t="s">
        <v>23</v>
      </c>
      <c r="H7" s="442"/>
    </row>
    <row r="8" spans="1:10" x14ac:dyDescent="0.25">
      <c r="B8" s="6" t="s">
        <v>21</v>
      </c>
      <c r="C8" s="450"/>
      <c r="D8" s="450"/>
      <c r="E8" s="450"/>
      <c r="G8" s="443" t="s">
        <v>25</v>
      </c>
      <c r="H8" s="443"/>
    </row>
    <row r="9" spans="1:10" x14ac:dyDescent="0.25">
      <c r="B9" s="6" t="s">
        <v>22</v>
      </c>
      <c r="C9" s="450"/>
      <c r="D9" s="450"/>
      <c r="E9" s="450"/>
    </row>
    <row r="10" spans="1:10" x14ac:dyDescent="0.25">
      <c r="B10" s="50" t="s">
        <v>99</v>
      </c>
      <c r="C10" s="450"/>
      <c r="D10" s="450"/>
      <c r="E10" s="450"/>
    </row>
    <row r="11" spans="1:10" ht="11.25" customHeight="1" x14ac:dyDescent="0.25">
      <c r="B11" s="32"/>
      <c r="C11" s="32"/>
      <c r="D11" s="32"/>
      <c r="E11" s="32"/>
    </row>
    <row r="12" spans="1:10" ht="16.5" thickBot="1" x14ac:dyDescent="0.3">
      <c r="A12" s="364" t="s">
        <v>57</v>
      </c>
      <c r="B12" s="402" t="s">
        <v>56</v>
      </c>
      <c r="C12" s="402"/>
      <c r="D12" s="402"/>
      <c r="E12" s="402"/>
      <c r="F12" s="402"/>
      <c r="G12" s="402"/>
      <c r="H12" s="402"/>
      <c r="I12" s="402"/>
      <c r="J12" s="402"/>
    </row>
    <row r="13" spans="1:10" ht="32.450000000000003" customHeight="1" thickTop="1" x14ac:dyDescent="0.25">
      <c r="A13" s="406" t="s">
        <v>58</v>
      </c>
      <c r="B13" s="451" t="s">
        <v>60</v>
      </c>
      <c r="C13" s="452"/>
      <c r="D13" s="172"/>
      <c r="E13" s="172"/>
      <c r="F13" s="9"/>
      <c r="G13" s="9"/>
      <c r="H13" s="9"/>
      <c r="I13" s="9"/>
      <c r="J13" s="9"/>
    </row>
    <row r="14" spans="1:10" ht="32.450000000000003" customHeight="1" x14ac:dyDescent="0.25">
      <c r="A14" s="406"/>
      <c r="B14" s="453"/>
      <c r="C14" s="454"/>
      <c r="D14" s="361"/>
      <c r="E14" s="169"/>
      <c r="F14" s="169"/>
      <c r="G14" s="169"/>
      <c r="H14" s="169"/>
      <c r="I14" s="169"/>
      <c r="J14" s="169"/>
    </row>
    <row r="15" spans="1:10" ht="32.450000000000003" customHeight="1" x14ac:dyDescent="0.25">
      <c r="A15" s="406"/>
      <c r="B15" s="408" t="s">
        <v>59</v>
      </c>
      <c r="C15" s="408"/>
      <c r="D15" s="408"/>
      <c r="E15" s="15"/>
      <c r="F15" s="168"/>
      <c r="G15" s="168"/>
      <c r="H15" s="168"/>
      <c r="I15" s="168"/>
      <c r="J15" s="168"/>
    </row>
    <row r="16" spans="1:10" ht="8.4499999999999993" customHeight="1" x14ac:dyDescent="0.25">
      <c r="A16" s="363"/>
      <c r="B16" s="171"/>
      <c r="C16" s="171"/>
      <c r="D16" s="171"/>
      <c r="E16" s="179"/>
      <c r="F16" s="168"/>
      <c r="G16" s="168"/>
      <c r="H16" s="168"/>
      <c r="I16" s="168"/>
      <c r="J16" s="168"/>
    </row>
    <row r="17" spans="1:10" ht="20.45" customHeight="1" x14ac:dyDescent="0.25">
      <c r="A17" s="406" t="s">
        <v>53</v>
      </c>
      <c r="B17" s="436" t="s">
        <v>52</v>
      </c>
      <c r="C17" s="437"/>
      <c r="D17" s="438"/>
      <c r="E17" s="415"/>
      <c r="F17" s="415"/>
      <c r="G17" s="415"/>
      <c r="H17" s="415"/>
      <c r="I17" s="415"/>
      <c r="J17" s="415"/>
    </row>
    <row r="18" spans="1:10" ht="20.45" customHeight="1" x14ac:dyDescent="0.25">
      <c r="A18" s="406"/>
      <c r="B18" s="439" t="s">
        <v>54</v>
      </c>
      <c r="C18" s="439"/>
      <c r="D18" s="439"/>
      <c r="E18" s="291" t="str">
        <f>IFERROR((1000/C7)*(E17),"")</f>
        <v/>
      </c>
      <c r="F18" s="11"/>
      <c r="G18" s="11"/>
      <c r="H18" s="11"/>
      <c r="I18" s="11"/>
      <c r="J18" s="11"/>
    </row>
    <row r="19" spans="1:10" ht="8.4499999999999993" customHeight="1" x14ac:dyDescent="0.25">
      <c r="A19" s="363"/>
      <c r="B19" s="171"/>
      <c r="C19" s="171"/>
      <c r="D19" s="171"/>
      <c r="E19" s="173"/>
      <c r="F19" s="168"/>
      <c r="G19" s="168"/>
      <c r="H19" s="168"/>
      <c r="I19" s="168"/>
      <c r="J19" s="168"/>
    </row>
    <row r="20" spans="1:10" ht="20.45" customHeight="1" x14ac:dyDescent="0.25">
      <c r="A20" s="407" t="s">
        <v>377</v>
      </c>
      <c r="B20" s="416" t="s">
        <v>379</v>
      </c>
      <c r="C20" s="417"/>
      <c r="D20" s="418"/>
      <c r="E20" s="290"/>
      <c r="F20" s="290"/>
      <c r="G20" s="290"/>
      <c r="H20" s="290"/>
      <c r="I20" s="290"/>
      <c r="J20" s="290"/>
    </row>
    <row r="21" spans="1:10" ht="20.45" customHeight="1" x14ac:dyDescent="0.25">
      <c r="A21" s="407"/>
      <c r="B21" s="52" t="s">
        <v>378</v>
      </c>
      <c r="C21" s="419" t="str">
        <f>IF(E20="","",SUM(E20:J21))</f>
        <v/>
      </c>
      <c r="D21" s="419"/>
      <c r="E21" s="360"/>
      <c r="F21" s="290"/>
      <c r="G21" s="290"/>
      <c r="H21" s="290"/>
      <c r="I21" s="290"/>
      <c r="J21" s="290"/>
    </row>
    <row r="22" spans="1:10" ht="20.45" customHeight="1" x14ac:dyDescent="0.25">
      <c r="A22" s="407"/>
      <c r="B22" s="362" t="s">
        <v>380</v>
      </c>
      <c r="C22" s="459" t="str">
        <f>IFERROR(C21/(2*C7),"")</f>
        <v/>
      </c>
      <c r="D22" s="459"/>
      <c r="E22" s="31"/>
      <c r="F22" s="31"/>
      <c r="G22" s="31"/>
      <c r="H22" s="31"/>
      <c r="I22" s="31"/>
      <c r="J22" s="31"/>
    </row>
    <row r="23" spans="1:10" ht="8.4499999999999993" customHeight="1" x14ac:dyDescent="0.25">
      <c r="A23" s="363"/>
      <c r="B23" s="289"/>
      <c r="C23" s="289"/>
      <c r="D23" s="289"/>
      <c r="E23" s="365"/>
      <c r="F23" s="168"/>
      <c r="G23" s="168"/>
      <c r="H23" s="168"/>
      <c r="I23" s="168"/>
      <c r="J23" s="168"/>
    </row>
    <row r="24" spans="1:10" ht="20.45" customHeight="1" x14ac:dyDescent="0.25">
      <c r="A24" s="407" t="s">
        <v>32</v>
      </c>
      <c r="B24" s="366" t="s">
        <v>228</v>
      </c>
      <c r="C24" s="409"/>
      <c r="D24" s="410"/>
      <c r="E24" s="411"/>
      <c r="F24" s="11"/>
      <c r="G24" s="11"/>
      <c r="H24" s="11"/>
      <c r="I24" s="11"/>
      <c r="J24" s="11"/>
    </row>
    <row r="25" spans="1:10" ht="20.45" customHeight="1" x14ac:dyDescent="0.25">
      <c r="A25" s="406"/>
      <c r="B25" s="366" t="s">
        <v>229</v>
      </c>
      <c r="C25" s="409"/>
      <c r="D25" s="410"/>
      <c r="E25" s="411"/>
      <c r="F25" s="11"/>
      <c r="G25" s="11"/>
      <c r="H25" s="11"/>
      <c r="I25" s="11"/>
      <c r="J25" s="11"/>
    </row>
    <row r="26" spans="1:10" ht="20.45" customHeight="1" x14ac:dyDescent="0.25">
      <c r="A26" s="406"/>
      <c r="B26" s="366" t="s">
        <v>108</v>
      </c>
      <c r="C26" s="412" t="str">
        <f>IFERROR(ROUND(C25/C24,2),"")</f>
        <v/>
      </c>
      <c r="D26" s="413"/>
      <c r="E26" s="414"/>
      <c r="F26" s="11"/>
      <c r="G26" s="11"/>
      <c r="H26" s="11"/>
      <c r="I26" s="11"/>
      <c r="J26" s="11"/>
    </row>
    <row r="27" spans="1:10" ht="10.15" customHeight="1" x14ac:dyDescent="0.25">
      <c r="B27" s="31"/>
      <c r="C27" s="7"/>
      <c r="D27" s="8"/>
      <c r="E27" s="7"/>
      <c r="F27" s="8"/>
      <c r="G27" s="8"/>
      <c r="H27" s="7"/>
    </row>
    <row r="28" spans="1:10" ht="16.5" thickBot="1" x14ac:dyDescent="0.3">
      <c r="A28" s="2" t="s">
        <v>39</v>
      </c>
      <c r="B28" s="402" t="s">
        <v>92</v>
      </c>
      <c r="C28" s="402"/>
      <c r="D28" s="402"/>
      <c r="E28" s="402"/>
      <c r="F28" s="402"/>
      <c r="G28" s="402"/>
      <c r="H28" s="402"/>
      <c r="I28" s="402"/>
      <c r="J28" s="402"/>
    </row>
    <row r="29" spans="1:10" ht="32.450000000000003" customHeight="1" thickTop="1" x14ac:dyDescent="0.25">
      <c r="B29" s="422" t="s">
        <v>86</v>
      </c>
      <c r="C29" s="423"/>
      <c r="D29" s="424"/>
      <c r="E29" s="14"/>
      <c r="G29" s="425" t="s">
        <v>70</v>
      </c>
      <c r="H29" s="426"/>
      <c r="I29" s="427"/>
      <c r="J29" s="12" t="str">
        <f>IF(E43&gt;0,E43*20,"")</f>
        <v/>
      </c>
    </row>
    <row r="30" spans="1:10" ht="32.450000000000003" customHeight="1" x14ac:dyDescent="0.25">
      <c r="B30" s="167" t="s">
        <v>226</v>
      </c>
      <c r="C30" s="434"/>
      <c r="D30" s="434"/>
      <c r="E30" s="434"/>
    </row>
    <row r="31" spans="1:10" ht="32.450000000000003" customHeight="1" x14ac:dyDescent="0.25">
      <c r="B31" s="167" t="s">
        <v>227</v>
      </c>
      <c r="C31" s="434"/>
      <c r="D31" s="434"/>
      <c r="E31" s="434"/>
      <c r="G31" s="435"/>
      <c r="H31" s="435"/>
    </row>
    <row r="32" spans="1:10" x14ac:dyDescent="0.25">
      <c r="B32" s="174"/>
      <c r="C32" s="174"/>
      <c r="D32" s="174"/>
      <c r="E32" s="174"/>
      <c r="F32" s="174"/>
      <c r="G32" s="54"/>
      <c r="H32" s="54"/>
    </row>
    <row r="33" spans="1:17" x14ac:dyDescent="0.25">
      <c r="B33" s="175" t="s">
        <v>231</v>
      </c>
      <c r="C33" s="174"/>
      <c r="D33" s="174"/>
      <c r="E33" s="174"/>
      <c r="F33" s="174"/>
      <c r="G33" s="54"/>
      <c r="H33" s="54"/>
    </row>
    <row r="34" spans="1:17" x14ac:dyDescent="0.25">
      <c r="B34" s="278" t="s">
        <v>305</v>
      </c>
      <c r="C34" s="174"/>
      <c r="D34" s="174"/>
      <c r="E34" s="174"/>
      <c r="F34" s="174"/>
      <c r="G34" s="54"/>
      <c r="H34" s="54"/>
    </row>
    <row r="35" spans="1:17" x14ac:dyDescent="0.25">
      <c r="B35" s="176" t="s">
        <v>230</v>
      </c>
      <c r="C35" s="174"/>
      <c r="D35" s="174"/>
      <c r="E35" s="174"/>
      <c r="F35" s="174"/>
      <c r="G35" s="54"/>
      <c r="H35" s="54"/>
    </row>
    <row r="36" spans="1:17" x14ac:dyDescent="0.25">
      <c r="B36" s="174"/>
      <c r="C36" s="174"/>
      <c r="D36" s="174"/>
      <c r="E36" s="174"/>
      <c r="F36" s="174"/>
      <c r="G36" s="54"/>
      <c r="H36" s="54"/>
    </row>
    <row r="37" spans="1:17" x14ac:dyDescent="0.25">
      <c r="B37" s="174"/>
      <c r="C37" s="174"/>
      <c r="D37" s="174"/>
      <c r="E37" s="174"/>
      <c r="F37" s="174"/>
      <c r="G37" s="54"/>
      <c r="H37" s="54"/>
    </row>
    <row r="38" spans="1:17" ht="9.75" customHeight="1" x14ac:dyDescent="0.25">
      <c r="B38" s="13"/>
      <c r="C38" s="13"/>
      <c r="D38" s="13"/>
      <c r="E38" s="13"/>
      <c r="F38" s="13"/>
    </row>
    <row r="39" spans="1:17" ht="18" customHeight="1" thickBot="1" x14ac:dyDescent="0.3">
      <c r="A39" s="2" t="s">
        <v>42</v>
      </c>
      <c r="B39" s="402" t="s">
        <v>40</v>
      </c>
      <c r="C39" s="402"/>
      <c r="D39" s="402"/>
      <c r="E39" s="402"/>
      <c r="F39" s="402"/>
      <c r="G39" s="402"/>
      <c r="H39" s="402"/>
      <c r="I39" s="402"/>
      <c r="J39" s="402"/>
    </row>
    <row r="40" spans="1:17" ht="18" customHeight="1" thickTop="1" x14ac:dyDescent="0.25">
      <c r="A40" s="10"/>
      <c r="B40" s="420" t="s">
        <v>89</v>
      </c>
      <c r="C40" s="420"/>
      <c r="D40" s="420"/>
      <c r="E40" s="420"/>
      <c r="F40" s="420"/>
      <c r="G40" s="47" t="s">
        <v>225</v>
      </c>
      <c r="H40" s="47" t="s">
        <v>90</v>
      </c>
      <c r="I40" s="11"/>
      <c r="J40" s="11"/>
    </row>
    <row r="41" spans="1:17" ht="33" customHeight="1" x14ac:dyDescent="0.25">
      <c r="A41" s="10"/>
      <c r="B41" s="48"/>
      <c r="C41" s="421" t="s">
        <v>91</v>
      </c>
      <c r="D41" s="421"/>
      <c r="E41" s="421"/>
      <c r="F41" s="48"/>
      <c r="G41" s="47"/>
      <c r="H41" s="47"/>
      <c r="I41" s="11"/>
      <c r="J41" s="11"/>
    </row>
    <row r="42" spans="1:17" ht="12" customHeight="1" thickBot="1" x14ac:dyDescent="0.3">
      <c r="A42" s="10"/>
      <c r="B42" s="11"/>
      <c r="C42" s="11"/>
      <c r="D42" s="11"/>
      <c r="E42" s="11"/>
      <c r="F42" s="11"/>
      <c r="G42" s="11"/>
      <c r="H42" s="11"/>
      <c r="I42" s="11"/>
      <c r="J42" s="11"/>
    </row>
    <row r="43" spans="1:17" ht="33" customHeight="1" thickTop="1" x14ac:dyDescent="0.25">
      <c r="A43" s="1" t="s">
        <v>29</v>
      </c>
      <c r="B43" s="428" t="s">
        <v>34</v>
      </c>
      <c r="C43" s="429"/>
      <c r="D43" s="430"/>
      <c r="E43" s="15"/>
      <c r="G43" s="455" t="s">
        <v>55</v>
      </c>
      <c r="H43" s="456"/>
      <c r="I43" s="456"/>
      <c r="J43" s="457"/>
    </row>
    <row r="44" spans="1:17" ht="31.15" customHeight="1" thickBot="1" x14ac:dyDescent="0.3">
      <c r="A44" s="1" t="s">
        <v>30</v>
      </c>
      <c r="B44" s="431" t="s">
        <v>100</v>
      </c>
      <c r="C44" s="432"/>
      <c r="D44" s="433"/>
      <c r="E44" s="51" t="str">
        <f>IFERROR(E45/E43,"")</f>
        <v/>
      </c>
      <c r="G44" s="16" t="s">
        <v>13</v>
      </c>
      <c r="H44" s="17" t="s">
        <v>50</v>
      </c>
      <c r="I44" s="18" t="s">
        <v>13</v>
      </c>
      <c r="J44" s="19" t="s">
        <v>50</v>
      </c>
      <c r="L44" s="20" t="s">
        <v>76</v>
      </c>
      <c r="M44" s="20" t="s">
        <v>77</v>
      </c>
      <c r="N44" s="20" t="s">
        <v>78</v>
      </c>
      <c r="O44" s="20" t="s">
        <v>76</v>
      </c>
      <c r="P44" s="20" t="s">
        <v>77</v>
      </c>
      <c r="Q44" s="20" t="s">
        <v>78</v>
      </c>
    </row>
    <row r="45" spans="1:17" ht="31.15" customHeight="1" x14ac:dyDescent="0.25">
      <c r="A45" s="1" t="s">
        <v>31</v>
      </c>
      <c r="B45" s="389" t="s">
        <v>35</v>
      </c>
      <c r="C45" s="390"/>
      <c r="D45" s="391"/>
      <c r="E45" s="51" t="str">
        <f>IF(SUM(N46:N51,Q45:Q51)=0,"",ROUND(SUM(N46:N51,Q45:Q51),1))</f>
        <v/>
      </c>
      <c r="G45" s="14"/>
      <c r="H45" s="21"/>
      <c r="I45" s="22"/>
      <c r="J45" s="23"/>
      <c r="L45" s="24" t="s">
        <v>79</v>
      </c>
      <c r="M45" s="24" t="s">
        <v>79</v>
      </c>
      <c r="N45" s="24" t="s">
        <v>79</v>
      </c>
      <c r="O45" s="40" t="str">
        <f>IF(I45="","",I45-#REF!)</f>
        <v/>
      </c>
      <c r="P45" s="40" t="str">
        <f>IF(J45="","",ABS(AVERAGE(#REF!,J45)))</f>
        <v/>
      </c>
      <c r="Q45" s="40" t="str">
        <f t="shared" ref="Q45:Q51" si="0">IFERROR(O45*P45,"")</f>
        <v/>
      </c>
    </row>
    <row r="46" spans="1:17" ht="31.15" customHeight="1" x14ac:dyDescent="0.25">
      <c r="A46" s="1" t="s">
        <v>32</v>
      </c>
      <c r="B46" s="428" t="s">
        <v>38</v>
      </c>
      <c r="C46" s="429"/>
      <c r="D46" s="430"/>
      <c r="E46" s="53"/>
      <c r="G46" s="15"/>
      <c r="H46" s="25"/>
      <c r="I46" s="26"/>
      <c r="J46" s="27"/>
      <c r="L46" s="4" t="str">
        <f t="shared" ref="L46:L51" si="1">IF(G46="","",G46-G45)</f>
        <v/>
      </c>
      <c r="M46" s="4" t="str">
        <f t="shared" ref="M46:M51" si="2">IF(H46="","",ABS(AVERAGE(H45:H46)))</f>
        <v/>
      </c>
      <c r="N46" s="4" t="str">
        <f t="shared" ref="N46:N51" si="3">IFERROR(L46*M46,"")</f>
        <v/>
      </c>
      <c r="O46" s="4" t="str">
        <f t="shared" ref="O46:O51" si="4">IF(I46="","",I46-I45)</f>
        <v/>
      </c>
      <c r="P46" s="4" t="str">
        <f t="shared" ref="P46:P51" si="5">IF(J46="","",ABS(AVERAGE(J45:J46)))</f>
        <v/>
      </c>
      <c r="Q46" s="4" t="str">
        <f t="shared" si="0"/>
        <v/>
      </c>
    </row>
    <row r="47" spans="1:17" ht="31.15" customHeight="1" x14ac:dyDescent="0.25">
      <c r="A47" s="1" t="s">
        <v>33</v>
      </c>
      <c r="B47" s="389" t="s">
        <v>71</v>
      </c>
      <c r="C47" s="390"/>
      <c r="D47" s="391"/>
      <c r="E47" s="29"/>
      <c r="G47" s="15"/>
      <c r="H47" s="25"/>
      <c r="I47" s="28"/>
      <c r="J47" s="27"/>
      <c r="L47" s="4" t="str">
        <f t="shared" si="1"/>
        <v/>
      </c>
      <c r="M47" s="4" t="str">
        <f t="shared" si="2"/>
        <v/>
      </c>
      <c r="N47" s="4" t="str">
        <f t="shared" si="3"/>
        <v/>
      </c>
      <c r="O47" s="40" t="str">
        <f t="shared" si="4"/>
        <v/>
      </c>
      <c r="P47" s="40" t="str">
        <f t="shared" si="5"/>
        <v/>
      </c>
      <c r="Q47" s="40" t="str">
        <f t="shared" si="0"/>
        <v/>
      </c>
    </row>
    <row r="48" spans="1:17" ht="31.15" customHeight="1" x14ac:dyDescent="0.25">
      <c r="A48" s="1" t="s">
        <v>36</v>
      </c>
      <c r="B48" s="389" t="s">
        <v>72</v>
      </c>
      <c r="C48" s="390"/>
      <c r="D48" s="391"/>
      <c r="E48" s="53"/>
      <c r="G48" s="15"/>
      <c r="H48" s="25"/>
      <c r="I48" s="28"/>
      <c r="J48" s="27"/>
      <c r="L48" s="4" t="str">
        <f t="shared" si="1"/>
        <v/>
      </c>
      <c r="M48" s="4" t="str">
        <f t="shared" si="2"/>
        <v/>
      </c>
      <c r="N48" s="4" t="str">
        <f t="shared" si="3"/>
        <v/>
      </c>
      <c r="O48" s="40" t="str">
        <f t="shared" si="4"/>
        <v/>
      </c>
      <c r="P48" s="40" t="str">
        <f t="shared" si="5"/>
        <v/>
      </c>
      <c r="Q48" s="40" t="str">
        <f t="shared" si="0"/>
        <v/>
      </c>
    </row>
    <row r="49" spans="1:17" ht="31.15" customHeight="1" x14ac:dyDescent="0.25">
      <c r="A49" s="1" t="s">
        <v>37</v>
      </c>
      <c r="B49" s="30" t="s">
        <v>69</v>
      </c>
      <c r="C49" s="392"/>
      <c r="D49" s="393"/>
      <c r="E49" s="394"/>
      <c r="G49" s="14"/>
      <c r="H49" s="21"/>
      <c r="I49" s="22"/>
      <c r="J49" s="23"/>
      <c r="L49" s="4" t="str">
        <f t="shared" si="1"/>
        <v/>
      </c>
      <c r="M49" s="4" t="str">
        <f t="shared" si="2"/>
        <v/>
      </c>
      <c r="N49" s="4" t="str">
        <f t="shared" si="3"/>
        <v/>
      </c>
      <c r="O49" s="40" t="str">
        <f t="shared" si="4"/>
        <v/>
      </c>
      <c r="P49" s="40" t="str">
        <f t="shared" si="5"/>
        <v/>
      </c>
      <c r="Q49" s="40" t="str">
        <f t="shared" si="0"/>
        <v/>
      </c>
    </row>
    <row r="50" spans="1:17" ht="28.9" customHeight="1" x14ac:dyDescent="0.25">
      <c r="A50" s="400" t="s">
        <v>235</v>
      </c>
      <c r="B50" s="400"/>
      <c r="C50" s="400"/>
      <c r="D50" s="400"/>
      <c r="E50" s="400"/>
      <c r="F50" s="401"/>
      <c r="G50" s="14"/>
      <c r="H50" s="21"/>
      <c r="I50" s="22"/>
      <c r="J50" s="23"/>
      <c r="L50" s="4" t="str">
        <f t="shared" si="1"/>
        <v/>
      </c>
      <c r="M50" s="4" t="str">
        <f t="shared" si="2"/>
        <v/>
      </c>
      <c r="N50" s="4" t="str">
        <f t="shared" si="3"/>
        <v/>
      </c>
      <c r="O50" s="40" t="str">
        <f t="shared" si="4"/>
        <v/>
      </c>
      <c r="P50" s="40" t="str">
        <f t="shared" si="5"/>
        <v/>
      </c>
      <c r="Q50" s="40" t="str">
        <f t="shared" si="0"/>
        <v/>
      </c>
    </row>
    <row r="51" spans="1:17" ht="28.9" customHeight="1" x14ac:dyDescent="0.25">
      <c r="A51" s="400"/>
      <c r="B51" s="400"/>
      <c r="C51" s="400"/>
      <c r="D51" s="400"/>
      <c r="E51" s="400"/>
      <c r="F51" s="401"/>
      <c r="G51" s="15"/>
      <c r="H51" s="21"/>
      <c r="I51" s="22"/>
      <c r="J51" s="23"/>
      <c r="L51" s="4" t="str">
        <f t="shared" si="1"/>
        <v/>
      </c>
      <c r="M51" s="4" t="str">
        <f t="shared" si="2"/>
        <v/>
      </c>
      <c r="N51" s="4" t="str">
        <f t="shared" si="3"/>
        <v/>
      </c>
      <c r="O51" s="40" t="str">
        <f t="shared" si="4"/>
        <v/>
      </c>
      <c r="P51" s="40" t="str">
        <f t="shared" si="5"/>
        <v/>
      </c>
      <c r="Q51" s="40" t="str">
        <f t="shared" si="0"/>
        <v/>
      </c>
    </row>
    <row r="52" spans="1:17" s="181" customFormat="1" ht="10.15" customHeight="1" x14ac:dyDescent="0.25">
      <c r="B52" s="182"/>
      <c r="C52" s="183"/>
      <c r="D52" s="184"/>
      <c r="E52" s="183"/>
      <c r="F52" s="184"/>
      <c r="G52" s="184"/>
      <c r="H52" s="183"/>
    </row>
    <row r="53" spans="1:17" s="181" customFormat="1" ht="19.899999999999999" customHeight="1" thickBot="1" x14ac:dyDescent="0.3">
      <c r="A53" s="2" t="s">
        <v>47</v>
      </c>
      <c r="B53" s="402" t="s">
        <v>237</v>
      </c>
      <c r="C53" s="402"/>
      <c r="D53" s="402"/>
      <c r="E53" s="402"/>
      <c r="F53" s="402"/>
      <c r="G53" s="402"/>
      <c r="H53" s="402"/>
      <c r="I53" s="402"/>
      <c r="J53" s="402"/>
    </row>
    <row r="54" spans="1:17" s="181" customFormat="1" ht="28.9" customHeight="1" thickTop="1" x14ac:dyDescent="0.25">
      <c r="A54" s="181" t="s">
        <v>29</v>
      </c>
      <c r="B54" s="404" t="s">
        <v>238</v>
      </c>
      <c r="C54" s="404"/>
      <c r="D54" s="404"/>
      <c r="E54" s="185" t="str">
        <f>IFERROR(E43/E44,"")</f>
        <v/>
      </c>
      <c r="F54" s="186"/>
      <c r="G54" s="186"/>
    </row>
    <row r="55" spans="1:17" s="181" customFormat="1" ht="28.9" customHeight="1" x14ac:dyDescent="0.25">
      <c r="A55" s="181" t="s">
        <v>30</v>
      </c>
      <c r="B55" s="403" t="s">
        <v>239</v>
      </c>
      <c r="C55" s="403"/>
      <c r="D55" s="403"/>
      <c r="E55" s="187" t="str">
        <f>IF(MAX(H45:H51,J45:J51)=0,"",MAX(H45:H51,J45:J51))</f>
        <v/>
      </c>
      <c r="F55" s="186"/>
      <c r="G55" s="186"/>
    </row>
    <row r="56" spans="1:17" s="181" customFormat="1" ht="28.9" customHeight="1" x14ac:dyDescent="0.25">
      <c r="A56" s="181" t="s">
        <v>31</v>
      </c>
      <c r="B56" s="403" t="s">
        <v>41</v>
      </c>
      <c r="C56" s="403"/>
      <c r="D56" s="403"/>
      <c r="E56" s="188"/>
      <c r="F56" s="186"/>
      <c r="G56" s="186"/>
    </row>
    <row r="57" spans="1:17" s="181" customFormat="1" ht="28.9" customHeight="1" x14ac:dyDescent="0.25">
      <c r="A57" s="181" t="s">
        <v>32</v>
      </c>
      <c r="B57" s="405" t="s">
        <v>240</v>
      </c>
      <c r="C57" s="405"/>
      <c r="D57" s="405"/>
      <c r="E57" s="189" t="str">
        <f>IFERROR(E56/E43,"")</f>
        <v/>
      </c>
      <c r="F57" s="186"/>
      <c r="G57" s="186"/>
    </row>
    <row r="58" spans="1:17" s="181" customFormat="1" ht="28.9" customHeight="1" x14ac:dyDescent="0.25">
      <c r="A58" s="181" t="s">
        <v>33</v>
      </c>
      <c r="B58" s="403" t="s">
        <v>241</v>
      </c>
      <c r="C58" s="403"/>
      <c r="D58" s="403"/>
      <c r="E58" s="190"/>
      <c r="F58" s="387" t="s">
        <v>244</v>
      </c>
      <c r="G58" s="388"/>
      <c r="H58" s="388"/>
      <c r="I58" s="388"/>
      <c r="J58" s="388"/>
    </row>
    <row r="59" spans="1:17" s="181" customFormat="1" ht="28.9" customHeight="1" x14ac:dyDescent="0.25">
      <c r="A59" s="181" t="s">
        <v>36</v>
      </c>
      <c r="B59" s="403" t="s">
        <v>242</v>
      </c>
      <c r="C59" s="403"/>
      <c r="D59" s="403"/>
      <c r="E59" s="188"/>
      <c r="F59" s="387" t="s">
        <v>245</v>
      </c>
      <c r="G59" s="388"/>
      <c r="H59" s="388"/>
      <c r="I59" s="388"/>
      <c r="J59" s="388"/>
    </row>
    <row r="60" spans="1:17" s="181" customFormat="1" ht="28.9" customHeight="1" x14ac:dyDescent="0.25">
      <c r="A60" s="181" t="s">
        <v>37</v>
      </c>
      <c r="B60" s="403" t="s">
        <v>243</v>
      </c>
      <c r="C60" s="403"/>
      <c r="D60" s="403"/>
      <c r="E60" s="188"/>
    </row>
    <row r="61" spans="1:17" x14ac:dyDescent="0.25">
      <c r="B61" s="7"/>
      <c r="C61" s="7"/>
      <c r="D61" s="7"/>
      <c r="E61" s="7"/>
      <c r="F61" s="7"/>
      <c r="G61" s="33"/>
      <c r="H61" s="33"/>
    </row>
    <row r="62" spans="1:17" ht="16.5" thickBot="1" x14ac:dyDescent="0.3">
      <c r="A62" s="2" t="s">
        <v>48</v>
      </c>
      <c r="B62" s="402" t="s">
        <v>101</v>
      </c>
      <c r="C62" s="402"/>
      <c r="D62" s="402"/>
      <c r="E62" s="402"/>
      <c r="F62" s="402"/>
      <c r="G62" s="402"/>
      <c r="H62" s="402"/>
      <c r="I62" s="402"/>
      <c r="J62" s="402"/>
    </row>
    <row r="63" spans="1:17" ht="41.45" customHeight="1" thickTop="1" x14ac:dyDescent="0.25">
      <c r="A63" s="1" t="s">
        <v>29</v>
      </c>
      <c r="B63" s="180" t="s">
        <v>233</v>
      </c>
      <c r="C63" s="395"/>
      <c r="D63" s="396"/>
      <c r="E63" s="397"/>
      <c r="F63" s="398" t="s">
        <v>234</v>
      </c>
      <c r="G63" s="399"/>
      <c r="H63" s="399"/>
      <c r="I63" s="399"/>
      <c r="J63" s="399"/>
    </row>
    <row r="64" spans="1:17" ht="19.149999999999999" customHeight="1" x14ac:dyDescent="0.25"/>
    <row r="65" spans="1:10" ht="16.5" thickBot="1" x14ac:dyDescent="0.3">
      <c r="A65" s="2" t="s">
        <v>49</v>
      </c>
      <c r="B65" s="402" t="s">
        <v>102</v>
      </c>
      <c r="C65" s="402"/>
      <c r="D65" s="402"/>
      <c r="E65" s="402"/>
      <c r="F65" s="402"/>
      <c r="G65" s="402"/>
      <c r="H65" s="402"/>
      <c r="I65" s="402"/>
      <c r="J65" s="402"/>
    </row>
    <row r="66" spans="1:10" ht="15.75" thickTop="1" x14ac:dyDescent="0.25"/>
    <row r="98" spans="1:10" ht="16.5" thickBot="1" x14ac:dyDescent="0.3">
      <c r="A98" s="2" t="s">
        <v>246</v>
      </c>
      <c r="B98" s="402" t="s">
        <v>103</v>
      </c>
      <c r="C98" s="402"/>
      <c r="D98" s="402"/>
      <c r="E98" s="402"/>
      <c r="F98" s="402"/>
      <c r="G98" s="402"/>
      <c r="H98" s="402"/>
      <c r="I98" s="402"/>
      <c r="J98" s="402"/>
    </row>
    <row r="99" spans="1:10" ht="15.75" thickTop="1" x14ac:dyDescent="0.25"/>
  </sheetData>
  <mergeCells count="63">
    <mergeCell ref="G43:J43"/>
    <mergeCell ref="C7:E7"/>
    <mergeCell ref="C8:E8"/>
    <mergeCell ref="C9:E9"/>
    <mergeCell ref="C10:E10"/>
    <mergeCell ref="C22:D22"/>
    <mergeCell ref="B1:J1"/>
    <mergeCell ref="B39:J39"/>
    <mergeCell ref="B17:D17"/>
    <mergeCell ref="B18:D18"/>
    <mergeCell ref="G5:H5"/>
    <mergeCell ref="G6:H6"/>
    <mergeCell ref="G7:H7"/>
    <mergeCell ref="B12:J12"/>
    <mergeCell ref="G8:H8"/>
    <mergeCell ref="C2:E2"/>
    <mergeCell ref="C3:E3"/>
    <mergeCell ref="C4:E4"/>
    <mergeCell ref="C5:E5"/>
    <mergeCell ref="C6:E6"/>
    <mergeCell ref="B13:C14"/>
    <mergeCell ref="B98:J98"/>
    <mergeCell ref="B40:F40"/>
    <mergeCell ref="C41:E41"/>
    <mergeCell ref="B28:J28"/>
    <mergeCell ref="B29:D29"/>
    <mergeCell ref="G29:I29"/>
    <mergeCell ref="B43:D43"/>
    <mergeCell ref="B44:D44"/>
    <mergeCell ref="B45:D45"/>
    <mergeCell ref="B46:D46"/>
    <mergeCell ref="B65:J65"/>
    <mergeCell ref="B62:J62"/>
    <mergeCell ref="B48:D48"/>
    <mergeCell ref="C30:E30"/>
    <mergeCell ref="C31:E31"/>
    <mergeCell ref="G31:H31"/>
    <mergeCell ref="A17:A18"/>
    <mergeCell ref="A24:A26"/>
    <mergeCell ref="B15:D15"/>
    <mergeCell ref="A13:A15"/>
    <mergeCell ref="C24:E24"/>
    <mergeCell ref="C25:E25"/>
    <mergeCell ref="C26:E26"/>
    <mergeCell ref="E17:J17"/>
    <mergeCell ref="B20:D20"/>
    <mergeCell ref="C21:D21"/>
    <mergeCell ref="A20:A22"/>
    <mergeCell ref="F59:J59"/>
    <mergeCell ref="B47:D47"/>
    <mergeCell ref="C49:E49"/>
    <mergeCell ref="C63:E63"/>
    <mergeCell ref="F63:J63"/>
    <mergeCell ref="A50:F51"/>
    <mergeCell ref="B53:J53"/>
    <mergeCell ref="B56:D56"/>
    <mergeCell ref="B55:D55"/>
    <mergeCell ref="B54:D54"/>
    <mergeCell ref="B57:D57"/>
    <mergeCell ref="B58:D58"/>
    <mergeCell ref="B59:D59"/>
    <mergeCell ref="B60:D60"/>
    <mergeCell ref="F58:J58"/>
  </mergeCells>
  <conditionalFormatting sqref="B53">
    <cfRule type="beginsWith" dxfId="2" priority="1" stopIfTrue="1" operator="beginsWith" text="Functioning At Risk">
      <formula>LEFT(B53,LEN("Functioning At Risk"))="Functioning At Risk"</formula>
    </cfRule>
    <cfRule type="beginsWith" dxfId="1" priority="2" stopIfTrue="1" operator="beginsWith" text="Not Functioning">
      <formula>LEFT(B53,LEN("Not Functioning"))="Not Functioning"</formula>
    </cfRule>
    <cfRule type="containsText" dxfId="0" priority="3" operator="containsText" text="Functioning">
      <formula>NOT(ISERROR(SEARCH("Functioning",B53)))</formula>
    </cfRule>
  </conditionalFormatting>
  <pageMargins left="0.7" right="0.7" top="0.75" bottom="0.75" header="0.3" footer="0.3"/>
  <pageSetup scale="99" orientation="portrait" r:id="rId1"/>
  <headerFooter>
    <oddHeader>&amp;LDate:
Investigators:&amp;C&amp;"-,Bold"&amp;12
&amp;R&amp;"-,Bold"&amp;12Wyoming Stream Quantification Tool 
Project Reach Form</oddHeader>
  </headerFooter>
  <rowBreaks count="2" manualBreakCount="2">
    <brk id="38" max="16383" man="1"/>
    <brk id="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Layout" topLeftCell="A19" zoomScaleNormal="100" zoomScaleSheetLayoutView="100" workbookViewId="0">
      <selection activeCell="A4" sqref="A4"/>
    </sheetView>
  </sheetViews>
  <sheetFormatPr defaultRowHeight="15" x14ac:dyDescent="0.25"/>
  <sheetData>
    <row r="1" spans="1:13" x14ac:dyDescent="0.25">
      <c r="A1" s="56" t="s">
        <v>84</v>
      </c>
      <c r="B1" s="56"/>
      <c r="C1" s="56"/>
      <c r="D1" s="56"/>
      <c r="E1" s="56"/>
      <c r="F1" s="56" t="s">
        <v>110</v>
      </c>
      <c r="G1" s="56"/>
      <c r="H1" s="56"/>
      <c r="I1" s="56"/>
      <c r="J1" s="56"/>
    </row>
    <row r="2" spans="1:13" x14ac:dyDescent="0.25">
      <c r="A2" s="56" t="s">
        <v>111</v>
      </c>
      <c r="B2" s="56"/>
      <c r="C2" s="56"/>
      <c r="D2" s="56"/>
      <c r="E2" s="56"/>
      <c r="F2" s="56" t="s">
        <v>112</v>
      </c>
      <c r="G2" s="56"/>
      <c r="H2" s="56"/>
      <c r="I2" s="56"/>
      <c r="J2" s="56"/>
    </row>
    <row r="3" spans="1:13" x14ac:dyDescent="0.25">
      <c r="A3" s="56" t="s">
        <v>113</v>
      </c>
      <c r="B3" s="56"/>
      <c r="C3" s="56"/>
      <c r="D3" s="56"/>
      <c r="E3" s="56"/>
      <c r="F3" s="56" t="s">
        <v>114</v>
      </c>
      <c r="G3" s="56"/>
      <c r="H3" s="56"/>
      <c r="I3" s="56"/>
      <c r="J3" s="56"/>
    </row>
    <row r="4" spans="1:13" x14ac:dyDescent="0.25">
      <c r="A4" s="57" t="s">
        <v>115</v>
      </c>
      <c r="B4" s="57"/>
      <c r="C4" s="57"/>
      <c r="D4" s="57"/>
      <c r="E4" s="57"/>
      <c r="F4" s="57"/>
      <c r="G4" s="57"/>
      <c r="H4" s="57"/>
      <c r="I4" s="57"/>
      <c r="J4" s="57"/>
    </row>
    <row r="5" spans="1:13" x14ac:dyDescent="0.25">
      <c r="A5" s="61" t="s">
        <v>149</v>
      </c>
    </row>
    <row r="6" spans="1:13" x14ac:dyDescent="0.25">
      <c r="A6" s="55" t="s">
        <v>116</v>
      </c>
    </row>
    <row r="7" spans="1:13" x14ac:dyDescent="0.25">
      <c r="A7" s="58" t="s">
        <v>117</v>
      </c>
      <c r="C7" t="s">
        <v>118</v>
      </c>
      <c r="D7" t="s">
        <v>119</v>
      </c>
      <c r="F7" t="s">
        <v>120</v>
      </c>
      <c r="G7" t="s">
        <v>121</v>
      </c>
      <c r="I7" t="s">
        <v>122</v>
      </c>
    </row>
    <row r="8" spans="1:13" x14ac:dyDescent="0.25">
      <c r="A8" s="58" t="s">
        <v>123</v>
      </c>
      <c r="C8" t="s">
        <v>124</v>
      </c>
      <c r="D8" t="s">
        <v>125</v>
      </c>
      <c r="F8" t="s">
        <v>126</v>
      </c>
      <c r="G8" t="s">
        <v>127</v>
      </c>
      <c r="I8" t="s">
        <v>128</v>
      </c>
    </row>
    <row r="9" spans="1:13" x14ac:dyDescent="0.25">
      <c r="A9" s="58" t="s">
        <v>129</v>
      </c>
      <c r="C9" t="s">
        <v>130</v>
      </c>
      <c r="D9" t="s">
        <v>131</v>
      </c>
      <c r="F9" t="s">
        <v>132</v>
      </c>
      <c r="G9" t="s">
        <v>133</v>
      </c>
      <c r="I9" t="s">
        <v>134</v>
      </c>
    </row>
    <row r="10" spans="1:13" x14ac:dyDescent="0.25">
      <c r="A10" s="58" t="s">
        <v>135</v>
      </c>
      <c r="C10" t="s">
        <v>136</v>
      </c>
      <c r="D10" t="s">
        <v>137</v>
      </c>
      <c r="F10" t="s">
        <v>138</v>
      </c>
      <c r="G10" t="s">
        <v>139</v>
      </c>
      <c r="I10" t="s">
        <v>140</v>
      </c>
    </row>
    <row r="11" spans="1:13" x14ac:dyDescent="0.25">
      <c r="A11" s="58" t="s">
        <v>141</v>
      </c>
      <c r="C11" t="s">
        <v>142</v>
      </c>
      <c r="G11" t="s">
        <v>143</v>
      </c>
      <c r="I11" t="s">
        <v>144</v>
      </c>
    </row>
    <row r="13" spans="1:13" x14ac:dyDescent="0.25">
      <c r="A13" s="62" t="s">
        <v>150</v>
      </c>
      <c r="B13" s="57"/>
      <c r="C13" s="63"/>
      <c r="D13" s="460" t="s">
        <v>141</v>
      </c>
      <c r="E13" s="460"/>
      <c r="F13" s="460" t="s">
        <v>151</v>
      </c>
      <c r="G13" s="460"/>
      <c r="H13" s="460" t="s">
        <v>119</v>
      </c>
      <c r="I13" s="460"/>
      <c r="J13" s="460" t="s">
        <v>152</v>
      </c>
      <c r="K13" s="460"/>
      <c r="L13" s="460"/>
      <c r="M13" s="460"/>
    </row>
    <row r="14" spans="1:13" x14ac:dyDescent="0.25">
      <c r="A14" s="59" t="s">
        <v>13</v>
      </c>
      <c r="B14" s="59" t="s">
        <v>146</v>
      </c>
      <c r="C14" s="59" t="s">
        <v>144</v>
      </c>
      <c r="D14" s="59" t="s">
        <v>147</v>
      </c>
      <c r="E14" s="59" t="s">
        <v>148</v>
      </c>
      <c r="F14" s="59" t="s">
        <v>147</v>
      </c>
      <c r="G14" s="59" t="s">
        <v>148</v>
      </c>
      <c r="H14" s="59" t="s">
        <v>147</v>
      </c>
      <c r="I14" s="59" t="s">
        <v>148</v>
      </c>
      <c r="J14" s="59" t="s">
        <v>147</v>
      </c>
      <c r="K14" s="59" t="s">
        <v>148</v>
      </c>
      <c r="L14" s="59" t="s">
        <v>147</v>
      </c>
      <c r="M14" s="59" t="s">
        <v>148</v>
      </c>
    </row>
    <row r="15" spans="1:13" x14ac:dyDescent="0.25">
      <c r="A15" s="60"/>
      <c r="B15" s="60"/>
      <c r="C15" s="60"/>
      <c r="D15" s="60"/>
      <c r="E15" s="64"/>
      <c r="F15" s="65"/>
      <c r="G15" s="65"/>
      <c r="H15" s="65"/>
      <c r="I15" s="65"/>
      <c r="J15" s="65"/>
      <c r="K15" s="60"/>
      <c r="L15" s="60"/>
      <c r="M15" s="60"/>
    </row>
    <row r="16" spans="1:13" x14ac:dyDescent="0.25">
      <c r="A16" s="60"/>
      <c r="B16" s="60"/>
      <c r="C16" s="60"/>
      <c r="D16" s="60"/>
      <c r="E16" s="64"/>
      <c r="F16" s="65"/>
      <c r="G16" s="65"/>
      <c r="H16" s="65"/>
      <c r="I16" s="65"/>
      <c r="J16" s="65"/>
      <c r="K16" s="60"/>
      <c r="L16" s="60"/>
      <c r="M16" s="60"/>
    </row>
    <row r="17" spans="1:13" x14ac:dyDescent="0.25">
      <c r="A17" s="60"/>
      <c r="B17" s="60"/>
      <c r="C17" s="60"/>
      <c r="D17" s="60"/>
      <c r="E17" s="64"/>
      <c r="F17" s="65"/>
      <c r="G17" s="65"/>
      <c r="H17" s="65"/>
      <c r="I17" s="65"/>
      <c r="J17" s="65"/>
      <c r="K17" s="60"/>
      <c r="L17" s="60"/>
      <c r="M17" s="60"/>
    </row>
    <row r="18" spans="1:13" x14ac:dyDescent="0.25">
      <c r="A18" s="60"/>
      <c r="B18" s="60"/>
      <c r="C18" s="60"/>
      <c r="D18" s="60"/>
      <c r="E18" s="64"/>
      <c r="F18" s="65"/>
      <c r="G18" s="65"/>
      <c r="H18" s="65"/>
      <c r="I18" s="65"/>
      <c r="J18" s="65"/>
      <c r="K18" s="60"/>
      <c r="L18" s="60"/>
      <c r="M18" s="60"/>
    </row>
    <row r="19" spans="1:13" x14ac:dyDescent="0.25">
      <c r="A19" s="60"/>
      <c r="B19" s="60"/>
      <c r="C19" s="60"/>
      <c r="D19" s="60"/>
      <c r="E19" s="64"/>
      <c r="F19" s="65"/>
      <c r="G19" s="65"/>
      <c r="H19" s="65"/>
      <c r="I19" s="65"/>
      <c r="J19" s="65"/>
      <c r="K19" s="60"/>
      <c r="L19" s="60"/>
      <c r="M19" s="60"/>
    </row>
    <row r="20" spans="1:13" x14ac:dyDescent="0.25">
      <c r="A20" s="60"/>
      <c r="B20" s="60"/>
      <c r="C20" s="60"/>
      <c r="D20" s="60"/>
      <c r="E20" s="64"/>
      <c r="F20" s="65"/>
      <c r="G20" s="65"/>
      <c r="H20" s="65"/>
      <c r="I20" s="65"/>
      <c r="J20" s="65"/>
      <c r="K20" s="60"/>
      <c r="L20" s="60"/>
      <c r="M20" s="60"/>
    </row>
    <row r="21" spans="1:13" x14ac:dyDescent="0.25">
      <c r="A21" s="60"/>
      <c r="B21" s="60"/>
      <c r="C21" s="60"/>
      <c r="D21" s="60"/>
      <c r="E21" s="64"/>
      <c r="F21" s="65"/>
      <c r="G21" s="65"/>
      <c r="H21" s="65"/>
      <c r="I21" s="65"/>
      <c r="J21" s="65"/>
      <c r="K21" s="60"/>
      <c r="L21" s="60"/>
      <c r="M21" s="60"/>
    </row>
    <row r="22" spans="1:13" x14ac:dyDescent="0.25">
      <c r="A22" s="60"/>
      <c r="B22" s="60"/>
      <c r="C22" s="60"/>
      <c r="D22" s="60"/>
      <c r="E22" s="64"/>
      <c r="F22" s="65"/>
      <c r="G22" s="65"/>
      <c r="H22" s="65"/>
      <c r="I22" s="65"/>
      <c r="J22" s="65"/>
      <c r="K22" s="60"/>
      <c r="L22" s="60"/>
      <c r="M22" s="60"/>
    </row>
    <row r="23" spans="1:13" x14ac:dyDescent="0.25">
      <c r="A23" s="60"/>
      <c r="B23" s="60"/>
      <c r="C23" s="60"/>
      <c r="D23" s="60"/>
      <c r="E23" s="64"/>
      <c r="F23" s="65"/>
      <c r="G23" s="65"/>
      <c r="H23" s="65"/>
      <c r="I23" s="65"/>
      <c r="J23" s="65"/>
      <c r="K23" s="60"/>
      <c r="L23" s="60"/>
      <c r="M23" s="60"/>
    </row>
    <row r="24" spans="1:13" x14ac:dyDescent="0.25">
      <c r="A24" s="60"/>
      <c r="B24" s="60"/>
      <c r="C24" s="60"/>
      <c r="D24" s="60"/>
      <c r="E24" s="64"/>
      <c r="F24" s="65"/>
      <c r="G24" s="65"/>
      <c r="H24" s="65"/>
      <c r="I24" s="65"/>
      <c r="J24" s="65"/>
      <c r="K24" s="60"/>
      <c r="L24" s="60"/>
      <c r="M24" s="60"/>
    </row>
    <row r="25" spans="1:13" x14ac:dyDescent="0.25">
      <c r="A25" s="60"/>
      <c r="B25" s="60"/>
      <c r="C25" s="60"/>
      <c r="D25" s="60"/>
      <c r="E25" s="64"/>
      <c r="F25" s="65"/>
      <c r="G25" s="65"/>
      <c r="H25" s="65"/>
      <c r="I25" s="65"/>
      <c r="J25" s="65"/>
      <c r="K25" s="60"/>
      <c r="L25" s="60"/>
      <c r="M25" s="60"/>
    </row>
    <row r="26" spans="1:13" x14ac:dyDescent="0.25">
      <c r="A26" s="60"/>
      <c r="B26" s="60"/>
      <c r="C26" s="60"/>
      <c r="D26" s="60"/>
      <c r="E26" s="64"/>
      <c r="F26" s="65"/>
      <c r="G26" s="65"/>
      <c r="H26" s="65"/>
      <c r="I26" s="65"/>
      <c r="J26" s="65"/>
      <c r="K26" s="60"/>
      <c r="L26" s="60"/>
      <c r="M26" s="60"/>
    </row>
    <row r="27" spans="1:13" x14ac:dyDescent="0.25">
      <c r="A27" s="60"/>
      <c r="B27" s="60"/>
      <c r="C27" s="60"/>
      <c r="D27" s="60"/>
      <c r="E27" s="64"/>
      <c r="F27" s="65"/>
      <c r="G27" s="65"/>
      <c r="H27" s="65"/>
      <c r="I27" s="65"/>
      <c r="J27" s="65"/>
      <c r="K27" s="60"/>
      <c r="L27" s="60"/>
      <c r="M27" s="60"/>
    </row>
    <row r="28" spans="1:13" x14ac:dyDescent="0.25">
      <c r="A28" s="60"/>
      <c r="B28" s="60"/>
      <c r="C28" s="60"/>
      <c r="D28" s="60"/>
      <c r="E28" s="64"/>
      <c r="F28" s="65"/>
      <c r="G28" s="65"/>
      <c r="H28" s="65"/>
      <c r="I28" s="65"/>
      <c r="J28" s="65"/>
      <c r="K28" s="60"/>
      <c r="L28" s="60"/>
      <c r="M28" s="60"/>
    </row>
    <row r="29" spans="1:13" x14ac:dyDescent="0.25">
      <c r="A29" s="60"/>
      <c r="B29" s="60"/>
      <c r="C29" s="60"/>
      <c r="D29" s="60"/>
      <c r="E29" s="64"/>
      <c r="F29" s="65"/>
      <c r="G29" s="65"/>
      <c r="H29" s="65"/>
      <c r="I29" s="65"/>
      <c r="J29" s="65"/>
      <c r="K29" s="60"/>
      <c r="L29" s="60"/>
      <c r="M29" s="60"/>
    </row>
    <row r="30" spans="1:13" x14ac:dyDescent="0.25">
      <c r="A30" s="60"/>
      <c r="B30" s="60"/>
      <c r="C30" s="60"/>
      <c r="D30" s="60"/>
      <c r="E30" s="64"/>
      <c r="F30" s="65"/>
      <c r="G30" s="65"/>
      <c r="H30" s="65"/>
      <c r="I30" s="65"/>
      <c r="J30" s="65"/>
      <c r="K30" s="60"/>
      <c r="L30" s="60"/>
      <c r="M30" s="60"/>
    </row>
    <row r="31" spans="1:13" x14ac:dyDescent="0.25">
      <c r="A31" s="60"/>
      <c r="B31" s="60"/>
      <c r="C31" s="60"/>
      <c r="D31" s="60"/>
      <c r="E31" s="64"/>
      <c r="F31" s="65"/>
      <c r="G31" s="65"/>
      <c r="H31" s="65"/>
      <c r="I31" s="65"/>
      <c r="J31" s="65"/>
      <c r="K31" s="60"/>
      <c r="L31" s="60"/>
      <c r="M31" s="60"/>
    </row>
    <row r="32" spans="1:13" x14ac:dyDescent="0.25">
      <c r="A32" s="60"/>
      <c r="B32" s="60"/>
      <c r="C32" s="60"/>
      <c r="D32" s="60"/>
      <c r="E32" s="64"/>
      <c r="F32" s="65"/>
      <c r="G32" s="65"/>
      <c r="H32" s="65"/>
      <c r="I32" s="65"/>
      <c r="J32" s="65"/>
      <c r="K32" s="60"/>
      <c r="L32" s="60"/>
      <c r="M32" s="60"/>
    </row>
    <row r="33" spans="1:13" x14ac:dyDescent="0.25">
      <c r="A33" s="60"/>
      <c r="B33" s="60"/>
      <c r="C33" s="60"/>
      <c r="D33" s="60"/>
      <c r="E33" s="64"/>
      <c r="F33" s="65"/>
      <c r="G33" s="65"/>
      <c r="H33" s="65"/>
      <c r="I33" s="65"/>
      <c r="J33" s="65"/>
      <c r="K33" s="60"/>
      <c r="L33" s="60"/>
      <c r="M33" s="60"/>
    </row>
    <row r="34" spans="1:13" x14ac:dyDescent="0.25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</row>
    <row r="35" spans="1:13" x14ac:dyDescent="0.25">
      <c r="A35" s="62" t="s">
        <v>150</v>
      </c>
      <c r="B35" s="57"/>
      <c r="C35" s="63"/>
      <c r="D35" s="460" t="s">
        <v>141</v>
      </c>
      <c r="E35" s="460"/>
      <c r="F35" s="460" t="s">
        <v>151</v>
      </c>
      <c r="G35" s="460"/>
      <c r="H35" s="460" t="s">
        <v>119</v>
      </c>
      <c r="I35" s="460"/>
      <c r="J35" s="460" t="s">
        <v>152</v>
      </c>
      <c r="K35" s="460"/>
      <c r="L35" s="460"/>
      <c r="M35" s="460"/>
    </row>
    <row r="36" spans="1:13" x14ac:dyDescent="0.25">
      <c r="A36" s="59" t="s">
        <v>13</v>
      </c>
      <c r="B36" s="59" t="s">
        <v>146</v>
      </c>
      <c r="C36" s="59" t="s">
        <v>144</v>
      </c>
      <c r="D36" s="59" t="s">
        <v>147</v>
      </c>
      <c r="E36" s="59" t="s">
        <v>148</v>
      </c>
      <c r="F36" s="59" t="s">
        <v>147</v>
      </c>
      <c r="G36" s="59" t="s">
        <v>148</v>
      </c>
      <c r="H36" s="59" t="s">
        <v>147</v>
      </c>
      <c r="I36" s="59" t="s">
        <v>148</v>
      </c>
      <c r="J36" s="59" t="s">
        <v>147</v>
      </c>
      <c r="K36" s="59" t="s">
        <v>148</v>
      </c>
      <c r="L36" s="59" t="s">
        <v>147</v>
      </c>
      <c r="M36" s="59" t="s">
        <v>148</v>
      </c>
    </row>
    <row r="37" spans="1:13" x14ac:dyDescent="0.25">
      <c r="A37" s="60"/>
      <c r="B37" s="60"/>
      <c r="C37" s="60"/>
      <c r="D37" s="60"/>
      <c r="E37" s="64"/>
      <c r="F37" s="65"/>
      <c r="G37" s="65"/>
      <c r="H37" s="65"/>
      <c r="I37" s="65"/>
      <c r="J37" s="65"/>
      <c r="K37" s="60"/>
      <c r="L37" s="60"/>
      <c r="M37" s="60"/>
    </row>
    <row r="38" spans="1:13" x14ac:dyDescent="0.25">
      <c r="A38" s="60"/>
      <c r="B38" s="60"/>
      <c r="C38" s="60"/>
      <c r="D38" s="60"/>
      <c r="E38" s="64"/>
      <c r="F38" s="65"/>
      <c r="G38" s="65"/>
      <c r="H38" s="65"/>
      <c r="I38" s="65"/>
      <c r="J38" s="65"/>
      <c r="K38" s="60"/>
      <c r="L38" s="60"/>
      <c r="M38" s="60"/>
    </row>
    <row r="39" spans="1:13" x14ac:dyDescent="0.25">
      <c r="A39" s="60"/>
      <c r="B39" s="60"/>
      <c r="C39" s="60"/>
      <c r="D39" s="60"/>
      <c r="E39" s="64"/>
      <c r="F39" s="65"/>
      <c r="G39" s="65"/>
      <c r="H39" s="65"/>
      <c r="I39" s="65"/>
      <c r="J39" s="65"/>
      <c r="K39" s="60"/>
      <c r="L39" s="60"/>
      <c r="M39" s="60"/>
    </row>
    <row r="40" spans="1:13" x14ac:dyDescent="0.25">
      <c r="A40" s="60"/>
      <c r="B40" s="60"/>
      <c r="C40" s="60"/>
      <c r="D40" s="60"/>
      <c r="E40" s="64"/>
      <c r="F40" s="65"/>
      <c r="G40" s="65"/>
      <c r="H40" s="65"/>
      <c r="I40" s="65"/>
      <c r="J40" s="65"/>
      <c r="K40" s="60"/>
      <c r="L40" s="60"/>
      <c r="M40" s="60"/>
    </row>
    <row r="41" spans="1:13" x14ac:dyDescent="0.25">
      <c r="A41" s="60"/>
      <c r="B41" s="60"/>
      <c r="C41" s="60"/>
      <c r="D41" s="60"/>
      <c r="E41" s="64"/>
      <c r="F41" s="65"/>
      <c r="G41" s="65"/>
      <c r="H41" s="65"/>
      <c r="I41" s="65"/>
      <c r="J41" s="65"/>
      <c r="K41" s="60"/>
      <c r="L41" s="60"/>
      <c r="M41" s="60"/>
    </row>
    <row r="42" spans="1:13" x14ac:dyDescent="0.25">
      <c r="A42" s="60"/>
      <c r="B42" s="60"/>
      <c r="C42" s="60"/>
      <c r="D42" s="60"/>
      <c r="E42" s="64"/>
      <c r="F42" s="65"/>
      <c r="G42" s="65"/>
      <c r="H42" s="65"/>
      <c r="I42" s="65"/>
      <c r="J42" s="65"/>
      <c r="K42" s="60"/>
      <c r="L42" s="60"/>
      <c r="M42" s="60"/>
    </row>
    <row r="43" spans="1:13" x14ac:dyDescent="0.25">
      <c r="A43" s="60"/>
      <c r="B43" s="60"/>
      <c r="C43" s="60"/>
      <c r="D43" s="60"/>
      <c r="E43" s="64"/>
      <c r="F43" s="65"/>
      <c r="G43" s="65"/>
      <c r="H43" s="65"/>
      <c r="I43" s="65"/>
      <c r="J43" s="65"/>
      <c r="K43" s="60"/>
      <c r="L43" s="60"/>
      <c r="M43" s="60"/>
    </row>
    <row r="44" spans="1:13" x14ac:dyDescent="0.25">
      <c r="A44" s="60"/>
      <c r="B44" s="60"/>
      <c r="C44" s="60"/>
      <c r="D44" s="60"/>
      <c r="E44" s="64"/>
      <c r="F44" s="65"/>
      <c r="G44" s="65"/>
      <c r="H44" s="65"/>
      <c r="I44" s="65"/>
      <c r="J44" s="65"/>
      <c r="K44" s="60"/>
      <c r="L44" s="60"/>
      <c r="M44" s="60"/>
    </row>
    <row r="45" spans="1:13" x14ac:dyDescent="0.25">
      <c r="A45" s="60"/>
      <c r="B45" s="60"/>
      <c r="C45" s="60"/>
      <c r="D45" s="60"/>
      <c r="E45" s="64"/>
      <c r="F45" s="65"/>
      <c r="G45" s="65"/>
      <c r="H45" s="65"/>
      <c r="I45" s="65"/>
      <c r="J45" s="65"/>
      <c r="K45" s="60"/>
      <c r="L45" s="60"/>
      <c r="M45" s="60"/>
    </row>
    <row r="46" spans="1:13" x14ac:dyDescent="0.25">
      <c r="A46" s="60"/>
      <c r="B46" s="60"/>
      <c r="C46" s="60"/>
      <c r="D46" s="60"/>
      <c r="E46" s="64"/>
      <c r="F46" s="65"/>
      <c r="G46" s="65"/>
      <c r="H46" s="65"/>
      <c r="I46" s="65"/>
      <c r="J46" s="65"/>
      <c r="K46" s="60"/>
      <c r="L46" s="60"/>
      <c r="M46" s="60"/>
    </row>
    <row r="47" spans="1:13" x14ac:dyDescent="0.25">
      <c r="A47" s="60"/>
      <c r="B47" s="60"/>
      <c r="C47" s="60"/>
      <c r="D47" s="60"/>
      <c r="E47" s="64"/>
      <c r="F47" s="65"/>
      <c r="G47" s="65"/>
      <c r="H47" s="65"/>
      <c r="I47" s="65"/>
      <c r="J47" s="65"/>
      <c r="K47" s="60"/>
      <c r="L47" s="60"/>
      <c r="M47" s="60"/>
    </row>
    <row r="48" spans="1:13" x14ac:dyDescent="0.25">
      <c r="A48" s="60"/>
      <c r="B48" s="60"/>
      <c r="C48" s="60"/>
      <c r="D48" s="60"/>
      <c r="E48" s="64"/>
      <c r="F48" s="65"/>
      <c r="G48" s="65"/>
      <c r="H48" s="65"/>
      <c r="I48" s="65"/>
      <c r="J48" s="65"/>
      <c r="K48" s="60"/>
      <c r="L48" s="60"/>
      <c r="M48" s="60"/>
    </row>
    <row r="49" spans="1:13" x14ac:dyDescent="0.25">
      <c r="A49" s="60"/>
      <c r="B49" s="60"/>
      <c r="C49" s="60"/>
      <c r="D49" s="60"/>
      <c r="E49" s="64"/>
      <c r="F49" s="65"/>
      <c r="G49" s="65"/>
      <c r="H49" s="65"/>
      <c r="I49" s="65"/>
      <c r="J49" s="65"/>
      <c r="K49" s="60"/>
      <c r="L49" s="60"/>
      <c r="M49" s="60"/>
    </row>
    <row r="50" spans="1:13" x14ac:dyDescent="0.25">
      <c r="A50" s="60"/>
      <c r="B50" s="60"/>
      <c r="C50" s="60"/>
      <c r="D50" s="60"/>
      <c r="E50" s="64"/>
      <c r="F50" s="65"/>
      <c r="G50" s="65"/>
      <c r="H50" s="65"/>
      <c r="I50" s="65"/>
      <c r="J50" s="65"/>
      <c r="K50" s="60"/>
      <c r="L50" s="60"/>
      <c r="M50" s="60"/>
    </row>
    <row r="51" spans="1:13" x14ac:dyDescent="0.25">
      <c r="A51" s="60"/>
      <c r="B51" s="60"/>
      <c r="C51" s="60"/>
      <c r="D51" s="60"/>
      <c r="E51" s="64"/>
      <c r="F51" s="65"/>
      <c r="G51" s="65"/>
      <c r="H51" s="65"/>
      <c r="I51" s="65"/>
      <c r="J51" s="65"/>
      <c r="K51" s="60"/>
      <c r="L51" s="60"/>
      <c r="M51" s="60"/>
    </row>
    <row r="52" spans="1:13" x14ac:dyDescent="0.25">
      <c r="A52" s="60"/>
      <c r="B52" s="60"/>
      <c r="C52" s="60"/>
      <c r="D52" s="60"/>
      <c r="E52" s="64"/>
      <c r="F52" s="65"/>
      <c r="G52" s="65"/>
      <c r="H52" s="65"/>
      <c r="I52" s="65"/>
      <c r="J52" s="65"/>
      <c r="K52" s="60"/>
      <c r="L52" s="60"/>
      <c r="M52" s="60"/>
    </row>
    <row r="53" spans="1:13" x14ac:dyDescent="0.25">
      <c r="A53" s="60"/>
      <c r="B53" s="60"/>
      <c r="C53" s="60"/>
      <c r="D53" s="60"/>
      <c r="E53" s="64"/>
      <c r="F53" s="65"/>
      <c r="G53" s="65"/>
      <c r="H53" s="65"/>
      <c r="I53" s="65"/>
      <c r="J53" s="65"/>
      <c r="K53" s="60"/>
      <c r="L53" s="60"/>
      <c r="M53" s="60"/>
    </row>
    <row r="54" spans="1:13" x14ac:dyDescent="0.25">
      <c r="A54" s="60"/>
      <c r="B54" s="60"/>
      <c r="C54" s="60"/>
      <c r="D54" s="60"/>
      <c r="E54" s="64"/>
      <c r="F54" s="65"/>
      <c r="G54" s="65"/>
      <c r="H54" s="65"/>
      <c r="I54" s="65"/>
      <c r="J54" s="65"/>
      <c r="K54" s="60"/>
      <c r="L54" s="60"/>
      <c r="M54" s="60"/>
    </row>
    <row r="55" spans="1:13" x14ac:dyDescent="0.25">
      <c r="A55" s="60"/>
      <c r="B55" s="60"/>
      <c r="C55" s="60"/>
      <c r="D55" s="60"/>
      <c r="E55" s="64"/>
      <c r="F55" s="65"/>
      <c r="G55" s="65"/>
      <c r="H55" s="65"/>
      <c r="I55" s="65"/>
      <c r="J55" s="65"/>
      <c r="K55" s="60"/>
      <c r="L55" s="60"/>
      <c r="M55" s="60"/>
    </row>
    <row r="56" spans="1:13" x14ac:dyDescent="0.2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</row>
    <row r="57" spans="1:13" x14ac:dyDescent="0.25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</row>
    <row r="58" spans="1:13" x14ac:dyDescent="0.25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</row>
    <row r="59" spans="1:13" x14ac:dyDescent="0.25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</row>
    <row r="60" spans="1:13" x14ac:dyDescent="0.25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</row>
    <row r="61" spans="1:13" x14ac:dyDescent="0.25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</row>
    <row r="62" spans="1:13" x14ac:dyDescent="0.25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</row>
    <row r="63" spans="1:13" x14ac:dyDescent="0.25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</row>
    <row r="64" spans="1:13" x14ac:dyDescent="0.25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</row>
    <row r="65" spans="1:13" x14ac:dyDescent="0.25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</row>
    <row r="66" spans="1:13" x14ac:dyDescent="0.25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</row>
    <row r="67" spans="1:13" x14ac:dyDescent="0.25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</row>
    <row r="68" spans="1:13" x14ac:dyDescent="0.25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</row>
  </sheetData>
  <mergeCells count="10">
    <mergeCell ref="D13:E13"/>
    <mergeCell ref="F13:G13"/>
    <mergeCell ref="H13:I13"/>
    <mergeCell ref="J13:K13"/>
    <mergeCell ref="L13:M13"/>
    <mergeCell ref="D35:E35"/>
    <mergeCell ref="F35:G35"/>
    <mergeCell ref="H35:I35"/>
    <mergeCell ref="J35:K35"/>
    <mergeCell ref="L35:M35"/>
  </mergeCells>
  <pageMargins left="0.7" right="0.7" top="0.75" bottom="0.75" header="0.3" footer="0.3"/>
  <pageSetup orientation="landscape" r:id="rId1"/>
  <headerFooter>
    <oddHeader>&amp;C&amp;"-,Bold"Wyoming Stream Quantification Tool 
Longitudinal Profile Form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topLeftCell="A37" zoomScaleNormal="100" workbookViewId="0">
      <selection activeCell="G13" sqref="G13"/>
    </sheetView>
  </sheetViews>
  <sheetFormatPr defaultRowHeight="15" x14ac:dyDescent="0.25"/>
  <sheetData>
    <row r="1" spans="1:10" x14ac:dyDescent="0.25">
      <c r="A1" s="56" t="s">
        <v>84</v>
      </c>
      <c r="B1" s="56"/>
      <c r="C1" s="56"/>
      <c r="D1" s="56"/>
      <c r="E1" s="56"/>
      <c r="F1" s="56" t="s">
        <v>110</v>
      </c>
      <c r="G1" s="56"/>
      <c r="H1" s="56"/>
      <c r="I1" s="56"/>
      <c r="J1" s="56"/>
    </row>
    <row r="2" spans="1:10" x14ac:dyDescent="0.25">
      <c r="A2" s="56" t="s">
        <v>111</v>
      </c>
      <c r="B2" s="56"/>
      <c r="C2" s="56"/>
      <c r="D2" s="56"/>
      <c r="E2" s="56"/>
      <c r="F2" s="56" t="s">
        <v>112</v>
      </c>
      <c r="G2" s="56"/>
      <c r="H2" s="56"/>
      <c r="I2" s="56"/>
      <c r="J2" s="56"/>
    </row>
    <row r="3" spans="1:10" x14ac:dyDescent="0.25">
      <c r="A3" s="56" t="s">
        <v>113</v>
      </c>
      <c r="B3" s="56"/>
      <c r="C3" s="56"/>
      <c r="D3" s="56"/>
      <c r="E3" s="56"/>
      <c r="F3" s="56" t="s">
        <v>114</v>
      </c>
      <c r="G3" s="56"/>
      <c r="H3" s="56"/>
      <c r="I3" s="56"/>
      <c r="J3" s="56"/>
    </row>
    <row r="4" spans="1:10" x14ac:dyDescent="0.25">
      <c r="A4" s="57" t="s">
        <v>115</v>
      </c>
      <c r="B4" s="57"/>
      <c r="C4" s="57"/>
      <c r="D4" s="57"/>
      <c r="E4" s="57"/>
      <c r="F4" s="57"/>
      <c r="G4" s="57"/>
      <c r="H4" s="57"/>
      <c r="I4" s="57"/>
      <c r="J4" s="57"/>
    </row>
    <row r="6" spans="1:10" x14ac:dyDescent="0.25">
      <c r="A6" s="55" t="s">
        <v>116</v>
      </c>
    </row>
    <row r="7" spans="1:10" x14ac:dyDescent="0.25">
      <c r="A7" s="58" t="s">
        <v>117</v>
      </c>
      <c r="C7" t="s">
        <v>118</v>
      </c>
      <c r="D7" t="s">
        <v>119</v>
      </c>
      <c r="F7" t="s">
        <v>120</v>
      </c>
      <c r="G7" t="s">
        <v>121</v>
      </c>
      <c r="I7" t="s">
        <v>122</v>
      </c>
    </row>
    <row r="8" spans="1:10" x14ac:dyDescent="0.25">
      <c r="A8" s="58" t="s">
        <v>123</v>
      </c>
      <c r="C8" t="s">
        <v>124</v>
      </c>
      <c r="D8" t="s">
        <v>125</v>
      </c>
      <c r="F8" t="s">
        <v>126</v>
      </c>
      <c r="G8" t="s">
        <v>127</v>
      </c>
      <c r="I8" t="s">
        <v>128</v>
      </c>
    </row>
    <row r="9" spans="1:10" x14ac:dyDescent="0.25">
      <c r="A9" s="58" t="s">
        <v>129</v>
      </c>
      <c r="C9" t="s">
        <v>130</v>
      </c>
      <c r="D9" t="s">
        <v>131</v>
      </c>
      <c r="F9" t="s">
        <v>132</v>
      </c>
      <c r="G9" t="s">
        <v>133</v>
      </c>
      <c r="I9" t="s">
        <v>134</v>
      </c>
    </row>
    <row r="10" spans="1:10" x14ac:dyDescent="0.25">
      <c r="A10" s="58" t="s">
        <v>135</v>
      </c>
      <c r="C10" t="s">
        <v>136</v>
      </c>
      <c r="D10" t="s">
        <v>137</v>
      </c>
      <c r="F10" t="s">
        <v>138</v>
      </c>
      <c r="G10" t="s">
        <v>139</v>
      </c>
      <c r="I10" t="s">
        <v>140</v>
      </c>
    </row>
    <row r="11" spans="1:10" x14ac:dyDescent="0.25">
      <c r="A11" s="58" t="s">
        <v>141</v>
      </c>
      <c r="C11" t="s">
        <v>142</v>
      </c>
      <c r="G11" t="s">
        <v>143</v>
      </c>
      <c r="I11" t="s">
        <v>144</v>
      </c>
    </row>
    <row r="13" spans="1:10" x14ac:dyDescent="0.25">
      <c r="A13" s="55" t="s">
        <v>145</v>
      </c>
    </row>
    <row r="14" spans="1:10" x14ac:dyDescent="0.25">
      <c r="A14" s="59" t="s">
        <v>13</v>
      </c>
      <c r="B14" s="59" t="s">
        <v>146</v>
      </c>
      <c r="C14" s="59" t="s">
        <v>144</v>
      </c>
      <c r="D14" s="59" t="s">
        <v>147</v>
      </c>
      <c r="E14" s="59" t="s">
        <v>148</v>
      </c>
      <c r="F14" s="464" t="s">
        <v>103</v>
      </c>
      <c r="G14" s="465"/>
      <c r="H14" s="465"/>
      <c r="I14" s="465"/>
      <c r="J14" s="466"/>
    </row>
    <row r="15" spans="1:10" x14ac:dyDescent="0.25">
      <c r="A15" s="60"/>
      <c r="B15" s="60"/>
      <c r="C15" s="60"/>
      <c r="D15" s="60"/>
      <c r="E15" s="60"/>
      <c r="F15" s="461"/>
      <c r="G15" s="462"/>
      <c r="H15" s="462"/>
      <c r="I15" s="462"/>
      <c r="J15" s="463"/>
    </row>
    <row r="16" spans="1:10" x14ac:dyDescent="0.25">
      <c r="A16" s="60"/>
      <c r="B16" s="60"/>
      <c r="C16" s="60"/>
      <c r="D16" s="60"/>
      <c r="E16" s="60"/>
      <c r="F16" s="461"/>
      <c r="G16" s="462"/>
      <c r="H16" s="462"/>
      <c r="I16" s="462"/>
      <c r="J16" s="463"/>
    </row>
    <row r="17" spans="1:10" x14ac:dyDescent="0.25">
      <c r="A17" s="60"/>
      <c r="B17" s="60"/>
      <c r="C17" s="60"/>
      <c r="D17" s="60"/>
      <c r="E17" s="60"/>
      <c r="F17" s="461"/>
      <c r="G17" s="462"/>
      <c r="H17" s="462"/>
      <c r="I17" s="462"/>
      <c r="J17" s="463"/>
    </row>
    <row r="18" spans="1:10" x14ac:dyDescent="0.25">
      <c r="A18" s="60"/>
      <c r="B18" s="60"/>
      <c r="C18" s="60"/>
      <c r="D18" s="60"/>
      <c r="E18" s="60"/>
      <c r="F18" s="461"/>
      <c r="G18" s="462"/>
      <c r="H18" s="462"/>
      <c r="I18" s="462"/>
      <c r="J18" s="463"/>
    </row>
    <row r="19" spans="1:10" x14ac:dyDescent="0.25">
      <c r="A19" s="60"/>
      <c r="B19" s="60"/>
      <c r="C19" s="60"/>
      <c r="D19" s="60"/>
      <c r="E19" s="60"/>
      <c r="F19" s="461"/>
      <c r="G19" s="462"/>
      <c r="H19" s="462"/>
      <c r="I19" s="462"/>
      <c r="J19" s="463"/>
    </row>
    <row r="20" spans="1:10" x14ac:dyDescent="0.25">
      <c r="A20" s="60"/>
      <c r="B20" s="60"/>
      <c r="C20" s="60"/>
      <c r="D20" s="60"/>
      <c r="E20" s="60"/>
      <c r="F20" s="461"/>
      <c r="G20" s="462"/>
      <c r="H20" s="462"/>
      <c r="I20" s="462"/>
      <c r="J20" s="463"/>
    </row>
    <row r="21" spans="1:10" x14ac:dyDescent="0.25">
      <c r="A21" s="60"/>
      <c r="B21" s="60"/>
      <c r="C21" s="60"/>
      <c r="D21" s="60"/>
      <c r="E21" s="60"/>
      <c r="F21" s="461"/>
      <c r="G21" s="462"/>
      <c r="H21" s="462"/>
      <c r="I21" s="462"/>
      <c r="J21" s="463"/>
    </row>
    <row r="22" spans="1:10" x14ac:dyDescent="0.25">
      <c r="A22" s="60"/>
      <c r="B22" s="60"/>
      <c r="C22" s="60"/>
      <c r="D22" s="60"/>
      <c r="E22" s="60"/>
      <c r="F22" s="461"/>
      <c r="G22" s="462"/>
      <c r="H22" s="462"/>
      <c r="I22" s="462"/>
      <c r="J22" s="463"/>
    </row>
    <row r="23" spans="1:10" x14ac:dyDescent="0.25">
      <c r="A23" s="60"/>
      <c r="B23" s="60"/>
      <c r="C23" s="60"/>
      <c r="D23" s="60"/>
      <c r="E23" s="60"/>
      <c r="F23" s="461"/>
      <c r="G23" s="462"/>
      <c r="H23" s="462"/>
      <c r="I23" s="462"/>
      <c r="J23" s="463"/>
    </row>
    <row r="24" spans="1:10" x14ac:dyDescent="0.25">
      <c r="A24" s="60"/>
      <c r="B24" s="60"/>
      <c r="C24" s="60"/>
      <c r="D24" s="60"/>
      <c r="E24" s="60"/>
      <c r="F24" s="461"/>
      <c r="G24" s="462"/>
      <c r="H24" s="462"/>
      <c r="I24" s="462"/>
      <c r="J24" s="463"/>
    </row>
    <row r="25" spans="1:10" x14ac:dyDescent="0.25">
      <c r="A25" s="60"/>
      <c r="B25" s="60"/>
      <c r="C25" s="60"/>
      <c r="D25" s="60"/>
      <c r="E25" s="60"/>
      <c r="F25" s="461"/>
      <c r="G25" s="462"/>
      <c r="H25" s="462"/>
      <c r="I25" s="462"/>
      <c r="J25" s="463"/>
    </row>
    <row r="26" spans="1:10" x14ac:dyDescent="0.25">
      <c r="A26" s="60"/>
      <c r="B26" s="60"/>
      <c r="C26" s="60"/>
      <c r="D26" s="60"/>
      <c r="E26" s="60"/>
      <c r="F26" s="461"/>
      <c r="G26" s="462"/>
      <c r="H26" s="462"/>
      <c r="I26" s="462"/>
      <c r="J26" s="463"/>
    </row>
    <row r="27" spans="1:10" x14ac:dyDescent="0.25">
      <c r="A27" s="60"/>
      <c r="B27" s="60"/>
      <c r="C27" s="60"/>
      <c r="D27" s="60"/>
      <c r="E27" s="60"/>
      <c r="F27" s="461"/>
      <c r="G27" s="462"/>
      <c r="H27" s="462"/>
      <c r="I27" s="462"/>
      <c r="J27" s="463"/>
    </row>
    <row r="28" spans="1:10" x14ac:dyDescent="0.25">
      <c r="A28" s="60"/>
      <c r="B28" s="60"/>
      <c r="C28" s="60"/>
      <c r="D28" s="60"/>
      <c r="E28" s="60"/>
      <c r="F28" s="461"/>
      <c r="G28" s="462"/>
      <c r="H28" s="462"/>
      <c r="I28" s="462"/>
      <c r="J28" s="463"/>
    </row>
    <row r="29" spans="1:10" x14ac:dyDescent="0.25">
      <c r="A29" s="60"/>
      <c r="B29" s="60"/>
      <c r="C29" s="60"/>
      <c r="D29" s="60"/>
      <c r="E29" s="60"/>
      <c r="F29" s="461"/>
      <c r="G29" s="462"/>
      <c r="H29" s="462"/>
      <c r="I29" s="462"/>
      <c r="J29" s="463"/>
    </row>
    <row r="30" spans="1:10" x14ac:dyDescent="0.25">
      <c r="A30" s="60"/>
      <c r="B30" s="60"/>
      <c r="C30" s="60"/>
      <c r="D30" s="60"/>
      <c r="E30" s="60"/>
      <c r="F30" s="461"/>
      <c r="G30" s="462"/>
      <c r="H30" s="462"/>
      <c r="I30" s="462"/>
      <c r="J30" s="463"/>
    </row>
    <row r="31" spans="1:10" x14ac:dyDescent="0.25">
      <c r="A31" s="60"/>
      <c r="B31" s="60"/>
      <c r="C31" s="60"/>
      <c r="D31" s="60"/>
      <c r="E31" s="60"/>
      <c r="F31" s="461"/>
      <c r="G31" s="462"/>
      <c r="H31" s="462"/>
      <c r="I31" s="462"/>
      <c r="J31" s="463"/>
    </row>
    <row r="32" spans="1:10" x14ac:dyDescent="0.25">
      <c r="A32" s="60"/>
      <c r="B32" s="60"/>
      <c r="C32" s="60"/>
      <c r="D32" s="60"/>
      <c r="E32" s="60"/>
      <c r="F32" s="461"/>
      <c r="G32" s="462"/>
      <c r="H32" s="462"/>
      <c r="I32" s="462"/>
      <c r="J32" s="463"/>
    </row>
    <row r="33" spans="1:10" x14ac:dyDescent="0.25">
      <c r="A33" s="60"/>
      <c r="B33" s="60"/>
      <c r="C33" s="60"/>
      <c r="D33" s="60"/>
      <c r="E33" s="60"/>
      <c r="F33" s="461"/>
      <c r="G33" s="462"/>
      <c r="H33" s="462"/>
      <c r="I33" s="462"/>
      <c r="J33" s="463"/>
    </row>
    <row r="34" spans="1:10" x14ac:dyDescent="0.25">
      <c r="A34" s="60"/>
      <c r="B34" s="60"/>
      <c r="C34" s="60"/>
      <c r="D34" s="60"/>
      <c r="E34" s="60"/>
      <c r="F34" s="461"/>
      <c r="G34" s="462"/>
      <c r="H34" s="462"/>
      <c r="I34" s="462"/>
      <c r="J34" s="463"/>
    </row>
    <row r="35" spans="1:10" x14ac:dyDescent="0.25">
      <c r="A35" s="60"/>
      <c r="B35" s="60"/>
      <c r="C35" s="60"/>
      <c r="D35" s="60"/>
      <c r="E35" s="60"/>
      <c r="F35" s="461"/>
      <c r="G35" s="462"/>
      <c r="H35" s="462"/>
      <c r="I35" s="462"/>
      <c r="J35" s="463"/>
    </row>
    <row r="36" spans="1:10" x14ac:dyDescent="0.25">
      <c r="A36" s="60"/>
      <c r="B36" s="60"/>
      <c r="C36" s="60"/>
      <c r="D36" s="60"/>
      <c r="E36" s="60"/>
      <c r="F36" s="461"/>
      <c r="G36" s="462"/>
      <c r="H36" s="462"/>
      <c r="I36" s="462"/>
      <c r="J36" s="463"/>
    </row>
    <row r="37" spans="1:10" x14ac:dyDescent="0.25">
      <c r="A37" s="60"/>
      <c r="B37" s="60"/>
      <c r="C37" s="60"/>
      <c r="D37" s="60"/>
      <c r="E37" s="60"/>
      <c r="F37" s="461"/>
      <c r="G37" s="462"/>
      <c r="H37" s="462"/>
      <c r="I37" s="462"/>
      <c r="J37" s="463"/>
    </row>
    <row r="38" spans="1:10" x14ac:dyDescent="0.25">
      <c r="A38" s="60"/>
      <c r="B38" s="60"/>
      <c r="C38" s="60"/>
      <c r="D38" s="60"/>
      <c r="E38" s="60"/>
      <c r="F38" s="461"/>
      <c r="G38" s="462"/>
      <c r="H38" s="462"/>
      <c r="I38" s="462"/>
      <c r="J38" s="463"/>
    </row>
    <row r="39" spans="1:10" x14ac:dyDescent="0.25">
      <c r="A39" s="60"/>
      <c r="B39" s="60"/>
      <c r="C39" s="60"/>
      <c r="D39" s="60"/>
      <c r="E39" s="60"/>
      <c r="F39" s="461"/>
      <c r="G39" s="462"/>
      <c r="H39" s="462"/>
      <c r="I39" s="462"/>
      <c r="J39" s="463"/>
    </row>
    <row r="40" spans="1:10" x14ac:dyDescent="0.25">
      <c r="A40" s="60"/>
      <c r="B40" s="60"/>
      <c r="C40" s="60"/>
      <c r="D40" s="60"/>
      <c r="E40" s="60"/>
      <c r="F40" s="461"/>
      <c r="G40" s="462"/>
      <c r="H40" s="462"/>
      <c r="I40" s="462"/>
      <c r="J40" s="463"/>
    </row>
    <row r="41" spans="1:10" x14ac:dyDescent="0.25">
      <c r="A41" s="60"/>
      <c r="B41" s="60"/>
      <c r="C41" s="60"/>
      <c r="D41" s="60"/>
      <c r="E41" s="60"/>
      <c r="F41" s="461"/>
      <c r="G41" s="462"/>
      <c r="H41" s="462"/>
      <c r="I41" s="462"/>
      <c r="J41" s="463"/>
    </row>
    <row r="42" spans="1:10" x14ac:dyDescent="0.25">
      <c r="A42" s="60"/>
      <c r="B42" s="60"/>
      <c r="C42" s="60"/>
      <c r="D42" s="60"/>
      <c r="E42" s="60"/>
      <c r="F42" s="461"/>
      <c r="G42" s="462"/>
      <c r="H42" s="462"/>
      <c r="I42" s="462"/>
      <c r="J42" s="463"/>
    </row>
    <row r="43" spans="1:10" x14ac:dyDescent="0.25">
      <c r="A43" s="60"/>
      <c r="B43" s="60"/>
      <c r="C43" s="60"/>
      <c r="D43" s="60"/>
      <c r="E43" s="60"/>
      <c r="F43" s="461"/>
      <c r="G43" s="462"/>
      <c r="H43" s="462"/>
      <c r="I43" s="462"/>
      <c r="J43" s="463"/>
    </row>
    <row r="44" spans="1:10" x14ac:dyDescent="0.25">
      <c r="A44" s="60"/>
      <c r="B44" s="60"/>
      <c r="C44" s="60"/>
      <c r="D44" s="60"/>
      <c r="E44" s="60"/>
      <c r="F44" s="461"/>
      <c r="G44" s="462"/>
      <c r="H44" s="462"/>
      <c r="I44" s="462"/>
      <c r="J44" s="463"/>
    </row>
    <row r="45" spans="1:10" x14ac:dyDescent="0.25">
      <c r="A45" s="60"/>
      <c r="B45" s="60"/>
      <c r="C45" s="60"/>
      <c r="D45" s="60"/>
      <c r="E45" s="60"/>
      <c r="F45" s="461"/>
      <c r="G45" s="462"/>
      <c r="H45" s="462"/>
      <c r="I45" s="462"/>
      <c r="J45" s="463"/>
    </row>
    <row r="46" spans="1:10" x14ac:dyDescent="0.25">
      <c r="A46" s="60"/>
      <c r="B46" s="60"/>
      <c r="C46" s="60"/>
      <c r="D46" s="60"/>
      <c r="E46" s="60"/>
      <c r="F46" s="461"/>
      <c r="G46" s="462"/>
      <c r="H46" s="462"/>
      <c r="I46" s="462"/>
      <c r="J46" s="463"/>
    </row>
    <row r="47" spans="1:10" x14ac:dyDescent="0.25">
      <c r="A47" s="60"/>
      <c r="B47" s="60"/>
      <c r="C47" s="60"/>
      <c r="D47" s="60"/>
      <c r="E47" s="60"/>
      <c r="F47" s="461"/>
      <c r="G47" s="462"/>
      <c r="H47" s="462"/>
      <c r="I47" s="462"/>
      <c r="J47" s="463"/>
    </row>
  </sheetData>
  <mergeCells count="34">
    <mergeCell ref="F44:J44"/>
    <mergeCell ref="F45:J45"/>
    <mergeCell ref="F46:J46"/>
    <mergeCell ref="F47:J47"/>
    <mergeCell ref="F38:J38"/>
    <mergeCell ref="F39:J39"/>
    <mergeCell ref="F40:J40"/>
    <mergeCell ref="F41:J41"/>
    <mergeCell ref="F42:J42"/>
    <mergeCell ref="F43:J43"/>
    <mergeCell ref="F37:J37"/>
    <mergeCell ref="F26:J26"/>
    <mergeCell ref="F27:J27"/>
    <mergeCell ref="F28:J28"/>
    <mergeCell ref="F29:J29"/>
    <mergeCell ref="F30:J30"/>
    <mergeCell ref="F31:J31"/>
    <mergeCell ref="F32:J32"/>
    <mergeCell ref="F33:J33"/>
    <mergeCell ref="F34:J34"/>
    <mergeCell ref="F35:J35"/>
    <mergeCell ref="F36:J36"/>
    <mergeCell ref="F25:J25"/>
    <mergeCell ref="F14:J14"/>
    <mergeCell ref="F15:J15"/>
    <mergeCell ref="F16:J16"/>
    <mergeCell ref="F17:J17"/>
    <mergeCell ref="F18:J18"/>
    <mergeCell ref="F19:J19"/>
    <mergeCell ref="F20:J20"/>
    <mergeCell ref="F21:J21"/>
    <mergeCell ref="F22:J22"/>
    <mergeCell ref="F23:J23"/>
    <mergeCell ref="F24:J24"/>
  </mergeCells>
  <pageMargins left="0.7" right="0.7" top="0.75" bottom="0.75" header="0.3" footer="0.3"/>
  <pageSetup orientation="portrait" r:id="rId1"/>
  <headerFooter>
    <oddHeader>&amp;C&amp;"-,Bold"Wyoming Stream Quantification Tool 
Cross Section Form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view="pageLayout" topLeftCell="A41" zoomScaleNormal="100" workbookViewId="0">
      <selection activeCell="E4" sqref="E4"/>
    </sheetView>
  </sheetViews>
  <sheetFormatPr defaultRowHeight="15" x14ac:dyDescent="0.25"/>
  <cols>
    <col min="1" max="1" width="2.5703125" customWidth="1"/>
    <col min="2" max="2" width="23.5703125" customWidth="1"/>
    <col min="3" max="10" width="7.85546875" customWidth="1"/>
  </cols>
  <sheetData>
    <row r="1" spans="1:12" s="1" customFormat="1" ht="15" customHeight="1" x14ac:dyDescent="0.25">
      <c r="A1" s="43" t="s">
        <v>20</v>
      </c>
      <c r="F1" s="45"/>
      <c r="G1" s="45"/>
      <c r="H1" s="45"/>
      <c r="I1" s="45"/>
      <c r="J1" s="46"/>
      <c r="L1" s="44"/>
    </row>
    <row r="2" spans="1:12" ht="3" customHeight="1" x14ac:dyDescent="0.25"/>
    <row r="3" spans="1:12" s="1" customFormat="1" ht="16.149999999999999" customHeight="1" thickBot="1" x14ac:dyDescent="0.3">
      <c r="A3" s="2" t="s">
        <v>28</v>
      </c>
      <c r="B3" s="402" t="s">
        <v>61</v>
      </c>
      <c r="C3" s="402"/>
      <c r="D3" s="402"/>
      <c r="E3" s="402"/>
      <c r="F3" s="402"/>
      <c r="G3" s="402"/>
      <c r="H3" s="402"/>
      <c r="I3" s="402"/>
      <c r="J3" s="402"/>
    </row>
    <row r="4" spans="1:12" s="1" customFormat="1" ht="28.9" customHeight="1" thickTop="1" x14ac:dyDescent="0.25">
      <c r="A4" s="1" t="s">
        <v>29</v>
      </c>
      <c r="B4" s="422" t="s">
        <v>260</v>
      </c>
      <c r="C4" s="423"/>
      <c r="D4" s="424"/>
      <c r="E4" s="14"/>
      <c r="G4" s="425" t="s">
        <v>70</v>
      </c>
      <c r="H4" s="426"/>
      <c r="I4" s="427"/>
      <c r="J4" s="12" t="str">
        <f>IF('Project Reach Form'!E43&gt;0,'Project Reach Form'!E43*20,"")</f>
        <v/>
      </c>
    </row>
    <row r="5" spans="1:12" s="1" customFormat="1" ht="9" customHeight="1" x14ac:dyDescent="0.25">
      <c r="B5" s="33"/>
      <c r="C5" s="33"/>
      <c r="D5" s="33"/>
      <c r="E5" s="33"/>
      <c r="F5" s="33"/>
      <c r="G5" s="33"/>
      <c r="H5" s="33"/>
      <c r="I5" s="33"/>
      <c r="J5" s="33"/>
    </row>
    <row r="6" spans="1:12" s="1" customFormat="1" x14ac:dyDescent="0.25">
      <c r="A6" s="1" t="s">
        <v>30</v>
      </c>
      <c r="B6" s="43" t="s">
        <v>85</v>
      </c>
    </row>
    <row r="7" spans="1:12" s="1" customFormat="1" x14ac:dyDescent="0.25">
      <c r="B7" s="4"/>
      <c r="C7" s="27" t="s">
        <v>0</v>
      </c>
      <c r="D7" s="27" t="s">
        <v>1</v>
      </c>
      <c r="E7" s="27" t="s">
        <v>2</v>
      </c>
      <c r="F7" s="27" t="s">
        <v>3</v>
      </c>
      <c r="G7" s="27" t="s">
        <v>4</v>
      </c>
      <c r="H7" s="27" t="s">
        <v>5</v>
      </c>
      <c r="I7" s="27" t="s">
        <v>15</v>
      </c>
      <c r="J7" s="27" t="s">
        <v>16</v>
      </c>
    </row>
    <row r="8" spans="1:12" s="1" customFormat="1" ht="28.15" customHeight="1" x14ac:dyDescent="0.25">
      <c r="B8" s="4" t="s">
        <v>80</v>
      </c>
      <c r="C8" s="27"/>
      <c r="D8" s="27"/>
      <c r="E8" s="27"/>
      <c r="F8" s="27"/>
      <c r="G8" s="27"/>
      <c r="H8" s="27"/>
      <c r="I8" s="27"/>
      <c r="J8" s="27"/>
    </row>
    <row r="9" spans="1:12" s="1" customFormat="1" ht="28.15" customHeight="1" x14ac:dyDescent="0.25">
      <c r="B9" s="41" t="s">
        <v>81</v>
      </c>
      <c r="C9" s="27"/>
      <c r="D9" s="27"/>
      <c r="E9" s="27"/>
      <c r="F9" s="27"/>
      <c r="G9" s="27"/>
      <c r="H9" s="27"/>
      <c r="I9" s="27"/>
      <c r="J9" s="27"/>
    </row>
    <row r="10" spans="1:12" s="1" customFormat="1" ht="28.15" customHeight="1" x14ac:dyDescent="0.25">
      <c r="B10" s="4" t="s">
        <v>43</v>
      </c>
      <c r="C10" s="34"/>
      <c r="D10" s="34"/>
      <c r="E10" s="34"/>
      <c r="F10" s="34"/>
      <c r="G10" s="34"/>
      <c r="H10" s="34"/>
      <c r="I10" s="34"/>
      <c r="J10" s="34"/>
    </row>
    <row r="11" spans="1:12" s="1" customFormat="1" ht="28.15" customHeight="1" x14ac:dyDescent="0.25">
      <c r="B11" s="41" t="s">
        <v>252</v>
      </c>
      <c r="C11" s="34"/>
      <c r="D11" s="34"/>
      <c r="E11" s="34"/>
      <c r="F11" s="34"/>
      <c r="G11" s="34"/>
      <c r="H11" s="34"/>
      <c r="I11" s="34"/>
      <c r="J11" s="34"/>
    </row>
    <row r="12" spans="1:12" s="1" customFormat="1" ht="28.15" customHeight="1" x14ac:dyDescent="0.25">
      <c r="B12" s="52" t="s">
        <v>253</v>
      </c>
      <c r="C12" s="34"/>
      <c r="D12" s="34"/>
      <c r="E12" s="34"/>
      <c r="F12" s="34"/>
      <c r="G12" s="34"/>
      <c r="H12" s="34"/>
      <c r="I12" s="34"/>
      <c r="J12" s="34"/>
    </row>
    <row r="13" spans="1:12" s="1" customFormat="1" ht="28.15" customHeight="1" x14ac:dyDescent="0.25">
      <c r="B13" s="52" t="s">
        <v>254</v>
      </c>
      <c r="C13" s="34"/>
      <c r="D13" s="34"/>
      <c r="E13" s="34"/>
      <c r="F13" s="34"/>
      <c r="G13" s="34"/>
      <c r="H13" s="34"/>
      <c r="I13" s="34"/>
      <c r="J13" s="34"/>
    </row>
    <row r="14" spans="1:12" s="1" customFormat="1" ht="28.15" customHeight="1" x14ac:dyDescent="0.25">
      <c r="B14" s="52" t="s">
        <v>236</v>
      </c>
      <c r="C14" s="34"/>
      <c r="D14" s="34"/>
      <c r="E14" s="34"/>
      <c r="F14" s="34"/>
      <c r="G14" s="34"/>
      <c r="H14" s="34"/>
      <c r="I14" s="34"/>
      <c r="J14" s="34"/>
    </row>
    <row r="15" spans="1:12" s="1" customFormat="1" ht="28.15" customHeight="1" x14ac:dyDescent="0.25">
      <c r="B15" s="193" t="s">
        <v>259</v>
      </c>
      <c r="C15" s="35" t="str">
        <f t="shared" ref="C15:J15" si="0">IF(OR(C8="",C9=""),"",C9-C8)</f>
        <v/>
      </c>
      <c r="D15" s="35" t="str">
        <f t="shared" si="0"/>
        <v/>
      </c>
      <c r="E15" s="35" t="str">
        <f t="shared" si="0"/>
        <v/>
      </c>
      <c r="F15" s="35" t="str">
        <f t="shared" si="0"/>
        <v/>
      </c>
      <c r="G15" s="35" t="str">
        <f t="shared" si="0"/>
        <v/>
      </c>
      <c r="H15" s="35" t="str">
        <f t="shared" si="0"/>
        <v/>
      </c>
      <c r="I15" s="35" t="str">
        <f t="shared" si="0"/>
        <v/>
      </c>
      <c r="J15" s="35" t="str">
        <f t="shared" si="0"/>
        <v/>
      </c>
    </row>
    <row r="16" spans="1:12" s="1" customFormat="1" ht="28.15" customHeight="1" x14ac:dyDescent="0.25">
      <c r="B16" s="193" t="s">
        <v>251</v>
      </c>
      <c r="C16" s="12" t="str">
        <f t="shared" ref="C16:J16" si="1">IFERROR(C10/C11,"")</f>
        <v/>
      </c>
      <c r="D16" s="12" t="str">
        <f t="shared" si="1"/>
        <v/>
      </c>
      <c r="E16" s="12" t="str">
        <f t="shared" si="1"/>
        <v/>
      </c>
      <c r="F16" s="12" t="str">
        <f t="shared" si="1"/>
        <v/>
      </c>
      <c r="G16" s="12" t="str">
        <f t="shared" si="1"/>
        <v/>
      </c>
      <c r="H16" s="12" t="str">
        <f t="shared" si="1"/>
        <v/>
      </c>
      <c r="I16" s="12" t="str">
        <f t="shared" si="1"/>
        <v/>
      </c>
      <c r="J16" s="12" t="str">
        <f t="shared" si="1"/>
        <v/>
      </c>
    </row>
    <row r="17" spans="1:12" s="1" customFormat="1" ht="28.15" customHeight="1" x14ac:dyDescent="0.25">
      <c r="B17" s="194" t="s">
        <v>44</v>
      </c>
      <c r="C17" s="12" t="str">
        <f t="shared" ref="C17:J17" si="2">IFERROR(C16*C15,"")</f>
        <v/>
      </c>
      <c r="D17" s="12" t="str">
        <f t="shared" si="2"/>
        <v/>
      </c>
      <c r="E17" s="12" t="str">
        <f t="shared" si="2"/>
        <v/>
      </c>
      <c r="F17" s="12" t="str">
        <f t="shared" si="2"/>
        <v/>
      </c>
      <c r="G17" s="12" t="str">
        <f t="shared" si="2"/>
        <v/>
      </c>
      <c r="H17" s="12" t="str">
        <f t="shared" si="2"/>
        <v/>
      </c>
      <c r="I17" s="12" t="str">
        <f t="shared" si="2"/>
        <v/>
      </c>
      <c r="J17" s="12" t="str">
        <f t="shared" si="2"/>
        <v/>
      </c>
    </row>
    <row r="18" spans="1:12" s="1" customFormat="1" ht="28.15" customHeight="1" x14ac:dyDescent="0.25">
      <c r="B18" s="193" t="s">
        <v>63</v>
      </c>
      <c r="C18" s="12" t="str">
        <f t="shared" ref="C18:J18" si="3">IFERROR(C14/C13,"")</f>
        <v/>
      </c>
      <c r="D18" s="12" t="str">
        <f t="shared" si="3"/>
        <v/>
      </c>
      <c r="E18" s="12" t="str">
        <f t="shared" si="3"/>
        <v/>
      </c>
      <c r="F18" s="12" t="str">
        <f t="shared" si="3"/>
        <v/>
      </c>
      <c r="G18" s="12" t="str">
        <f t="shared" si="3"/>
        <v/>
      </c>
      <c r="H18" s="12" t="str">
        <f t="shared" si="3"/>
        <v/>
      </c>
      <c r="I18" s="12" t="str">
        <f t="shared" si="3"/>
        <v/>
      </c>
      <c r="J18" s="12" t="str">
        <f t="shared" si="3"/>
        <v/>
      </c>
    </row>
    <row r="19" spans="1:12" s="1" customFormat="1" ht="28.15" customHeight="1" x14ac:dyDescent="0.25">
      <c r="B19" s="194" t="s">
        <v>64</v>
      </c>
      <c r="C19" s="12" t="str">
        <f t="shared" ref="C19:J19" si="4">IFERROR(C18*C15,"")</f>
        <v/>
      </c>
      <c r="D19" s="12" t="str">
        <f t="shared" si="4"/>
        <v/>
      </c>
      <c r="E19" s="12" t="str">
        <f t="shared" si="4"/>
        <v/>
      </c>
      <c r="F19" s="12" t="str">
        <f t="shared" si="4"/>
        <v/>
      </c>
      <c r="G19" s="12" t="str">
        <f t="shared" si="4"/>
        <v/>
      </c>
      <c r="H19" s="12" t="str">
        <f t="shared" si="4"/>
        <v/>
      </c>
      <c r="I19" s="12" t="str">
        <f t="shared" si="4"/>
        <v/>
      </c>
      <c r="J19" s="12" t="str">
        <f t="shared" si="4"/>
        <v/>
      </c>
    </row>
    <row r="20" spans="1:12" s="1" customFormat="1" ht="28.15" customHeight="1" x14ac:dyDescent="0.25">
      <c r="B20" s="193" t="s">
        <v>255</v>
      </c>
      <c r="C20" s="12" t="str">
        <f t="shared" ref="C20:J20" si="5">IFERROR(C13/C12,"")</f>
        <v/>
      </c>
      <c r="D20" s="12" t="str">
        <f t="shared" si="5"/>
        <v/>
      </c>
      <c r="E20" s="12" t="str">
        <f t="shared" si="5"/>
        <v/>
      </c>
      <c r="F20" s="12" t="str">
        <f t="shared" si="5"/>
        <v/>
      </c>
      <c r="G20" s="12" t="str">
        <f t="shared" si="5"/>
        <v/>
      </c>
      <c r="H20" s="12" t="str">
        <f t="shared" si="5"/>
        <v/>
      </c>
      <c r="I20" s="12" t="str">
        <f t="shared" si="5"/>
        <v/>
      </c>
      <c r="J20" s="12" t="str">
        <f t="shared" si="5"/>
        <v/>
      </c>
    </row>
    <row r="21" spans="1:12" s="36" customFormat="1" ht="6" customHeight="1" x14ac:dyDescent="0.25">
      <c r="B21" s="32"/>
      <c r="C21" s="37"/>
      <c r="D21" s="37"/>
      <c r="E21" s="37"/>
      <c r="F21" s="37"/>
      <c r="G21" s="37"/>
      <c r="H21" s="37"/>
      <c r="I21" s="37"/>
      <c r="J21" s="37"/>
    </row>
    <row r="22" spans="1:12" s="1" customFormat="1" ht="34.9" customHeight="1" x14ac:dyDescent="0.25">
      <c r="A22" s="1" t="s">
        <v>31</v>
      </c>
      <c r="B22" s="477" t="s">
        <v>82</v>
      </c>
      <c r="C22" s="478"/>
      <c r="D22" s="478"/>
      <c r="E22" s="12" t="str">
        <f>IF(SUM(C15:J15)=0,"",SUM(C15:J15))</f>
        <v/>
      </c>
      <c r="F22" s="37"/>
      <c r="G22" s="37"/>
      <c r="J22" s="37"/>
    </row>
    <row r="23" spans="1:12" s="1" customFormat="1" x14ac:dyDescent="0.25">
      <c r="A23" s="1" t="s">
        <v>32</v>
      </c>
      <c r="B23" s="479" t="s">
        <v>6</v>
      </c>
      <c r="C23" s="480"/>
      <c r="D23" s="480"/>
      <c r="E23" s="483" t="str">
        <f>IFERROR(SUM(C17:J17)/E22,"")</f>
        <v/>
      </c>
      <c r="I23" s="440" t="s">
        <v>26</v>
      </c>
      <c r="J23" s="440"/>
    </row>
    <row r="24" spans="1:12" s="1" customFormat="1" ht="33.6" customHeight="1" x14ac:dyDescent="0.25">
      <c r="B24" s="481"/>
      <c r="C24" s="482"/>
      <c r="D24" s="482"/>
      <c r="E24" s="484"/>
      <c r="I24" s="442" t="s">
        <v>23</v>
      </c>
      <c r="J24" s="442"/>
    </row>
    <row r="25" spans="1:12" s="1" customFormat="1" ht="34.9" customHeight="1" x14ac:dyDescent="0.25">
      <c r="A25" s="1" t="s">
        <v>33</v>
      </c>
      <c r="B25" s="476" t="s">
        <v>65</v>
      </c>
      <c r="C25" s="476"/>
      <c r="D25" s="476"/>
      <c r="E25" s="12" t="str">
        <f>IFERROR(SUM(C19:J19)/E22,"")</f>
        <v/>
      </c>
      <c r="I25" s="443" t="s">
        <v>25</v>
      </c>
      <c r="J25" s="443"/>
    </row>
    <row r="26" spans="1:12" s="1" customFormat="1" ht="34.9" customHeight="1" x14ac:dyDescent="0.25">
      <c r="A26" s="7" t="s">
        <v>36</v>
      </c>
      <c r="B26" s="470" t="s">
        <v>67</v>
      </c>
      <c r="C26" s="471"/>
      <c r="D26" s="472"/>
      <c r="E26" s="12" t="str">
        <f>IF(MAX(C20:J20)=0,"",MAX(C20:J20))</f>
        <v/>
      </c>
      <c r="F26" s="7"/>
      <c r="G26" s="7"/>
      <c r="H26" s="7"/>
      <c r="I26" s="7"/>
      <c r="J26" s="7"/>
    </row>
    <row r="27" spans="1:12" s="1" customFormat="1" ht="34.9" customHeight="1" x14ac:dyDescent="0.25">
      <c r="A27" s="1" t="s">
        <v>37</v>
      </c>
      <c r="B27" s="473" t="s">
        <v>62</v>
      </c>
      <c r="C27" s="474"/>
      <c r="D27" s="475"/>
      <c r="E27" s="292" t="str">
        <f>IFERROR(E22/E4,"")</f>
        <v/>
      </c>
      <c r="G27" s="7"/>
    </row>
    <row r="28" spans="1:12" s="1" customFormat="1" ht="15" customHeight="1" x14ac:dyDescent="0.25">
      <c r="A28" s="43"/>
      <c r="F28" s="45"/>
      <c r="G28" s="45"/>
      <c r="H28" s="45"/>
      <c r="I28" s="45"/>
      <c r="J28" s="46"/>
      <c r="L28" s="44"/>
    </row>
    <row r="29" spans="1:12" s="1" customFormat="1" ht="16.149999999999999" customHeight="1" thickBot="1" x14ac:dyDescent="0.3">
      <c r="A29" s="2" t="s">
        <v>88</v>
      </c>
      <c r="B29" s="402" t="s">
        <v>66</v>
      </c>
      <c r="C29" s="402"/>
      <c r="D29" s="402"/>
      <c r="E29" s="402"/>
      <c r="F29" s="402"/>
      <c r="G29" s="402"/>
      <c r="H29" s="402"/>
      <c r="I29" s="402"/>
      <c r="J29" s="402"/>
    </row>
    <row r="30" spans="1:12" s="1" customFormat="1" ht="15.75" thickTop="1" x14ac:dyDescent="0.25">
      <c r="A30" s="1" t="s">
        <v>29</v>
      </c>
      <c r="B30" s="43" t="s">
        <v>87</v>
      </c>
    </row>
    <row r="31" spans="1:12" s="1" customFormat="1" x14ac:dyDescent="0.25">
      <c r="B31" s="4"/>
      <c r="C31" s="27" t="s">
        <v>7</v>
      </c>
      <c r="D31" s="27" t="s">
        <v>8</v>
      </c>
      <c r="E31" s="27" t="s">
        <v>9</v>
      </c>
      <c r="F31" s="27" t="s">
        <v>10</v>
      </c>
      <c r="G31" s="27" t="s">
        <v>11</v>
      </c>
      <c r="H31" s="27" t="s">
        <v>12</v>
      </c>
      <c r="I31" s="27" t="s">
        <v>17</v>
      </c>
      <c r="J31" s="27" t="s">
        <v>18</v>
      </c>
    </row>
    <row r="32" spans="1:12" s="1" customFormat="1" x14ac:dyDescent="0.25">
      <c r="B32" s="288" t="s">
        <v>308</v>
      </c>
      <c r="C32" s="276"/>
      <c r="D32" s="276"/>
      <c r="E32" s="276"/>
      <c r="F32" s="276"/>
      <c r="G32" s="276"/>
      <c r="H32" s="276"/>
      <c r="I32" s="276"/>
      <c r="J32" s="276"/>
      <c r="L32" s="249" t="s">
        <v>297</v>
      </c>
    </row>
    <row r="33" spans="1:12" s="1" customFormat="1" ht="32.450000000000003" customHeight="1" x14ac:dyDescent="0.25">
      <c r="B33" s="4" t="s">
        <v>13</v>
      </c>
      <c r="C33" s="15"/>
      <c r="D33" s="15"/>
      <c r="E33" s="15"/>
      <c r="F33" s="15"/>
      <c r="G33" s="15"/>
      <c r="H33" s="38"/>
      <c r="I33" s="38"/>
      <c r="J33" s="15"/>
      <c r="L33" s="160" t="s">
        <v>136</v>
      </c>
    </row>
    <row r="34" spans="1:12" s="1" customFormat="1" ht="16.899999999999999" hidden="1" customHeight="1" x14ac:dyDescent="0.25">
      <c r="B34" s="40"/>
      <c r="C34" s="277" t="str">
        <f>IF(C33="","",IF(C32="G",C33,0))</f>
        <v/>
      </c>
      <c r="D34" s="277" t="str">
        <f>IF(D33="","",IF(D32="G",D33,C34))</f>
        <v/>
      </c>
      <c r="E34" s="277" t="str">
        <f t="shared" ref="E34:J34" si="6">IF(E33="","",IF(E32="G",E33,D34))</f>
        <v/>
      </c>
      <c r="F34" s="277" t="str">
        <f t="shared" si="6"/>
        <v/>
      </c>
      <c r="G34" s="277" t="str">
        <f t="shared" si="6"/>
        <v/>
      </c>
      <c r="H34" s="277" t="str">
        <f t="shared" si="6"/>
        <v/>
      </c>
      <c r="I34" s="277" t="str">
        <f t="shared" si="6"/>
        <v/>
      </c>
      <c r="J34" s="277" t="str">
        <f t="shared" si="6"/>
        <v/>
      </c>
      <c r="L34" s="160"/>
    </row>
    <row r="35" spans="1:12" s="1" customFormat="1" ht="32.450000000000003" customHeight="1" x14ac:dyDescent="0.25">
      <c r="B35" s="195" t="s">
        <v>46</v>
      </c>
      <c r="C35" s="12" t="s">
        <v>45</v>
      </c>
      <c r="D35" s="12" t="str">
        <f>IFERROR(IF(OR(C34=0,D34-C34&lt;=0),"",D34-C34),"")</f>
        <v/>
      </c>
      <c r="E35" s="279" t="str">
        <f t="shared" ref="E35:J35" si="7">IFERROR(IF(OR(D34=0,E34-D34&lt;=0),"",E34-D34),"")</f>
        <v/>
      </c>
      <c r="F35" s="279" t="str">
        <f t="shared" si="7"/>
        <v/>
      </c>
      <c r="G35" s="279" t="str">
        <f t="shared" si="7"/>
        <v/>
      </c>
      <c r="H35" s="279" t="str">
        <f t="shared" si="7"/>
        <v/>
      </c>
      <c r="I35" s="279" t="str">
        <f t="shared" si="7"/>
        <v/>
      </c>
      <c r="J35" s="279" t="str">
        <f t="shared" si="7"/>
        <v/>
      </c>
      <c r="L35" s="160"/>
    </row>
    <row r="36" spans="1:12" s="1" customFormat="1" ht="32.450000000000003" customHeight="1" x14ac:dyDescent="0.25">
      <c r="B36" s="193" t="s">
        <v>258</v>
      </c>
      <c r="C36" s="12" t="s">
        <v>45</v>
      </c>
      <c r="D36" s="12" t="str">
        <f>IFERROR(D35/'Project Reach Form'!$E$43,"")</f>
        <v/>
      </c>
      <c r="E36" s="12" t="str">
        <f>IFERROR(E35/'Project Reach Form'!$E$43,"")</f>
        <v/>
      </c>
      <c r="F36" s="12" t="str">
        <f>IFERROR(F35/'Project Reach Form'!$E$43,"")</f>
        <v/>
      </c>
      <c r="G36" s="12" t="str">
        <f>IFERROR(G35/'Project Reach Form'!$E$43,"")</f>
        <v/>
      </c>
      <c r="H36" s="12" t="str">
        <f>IFERROR(H35/'Project Reach Form'!$E$43,"")</f>
        <v/>
      </c>
      <c r="I36" s="12" t="str">
        <f>IFERROR(I35/'Project Reach Form'!$E$43,"")</f>
        <v/>
      </c>
      <c r="J36" s="12" t="str">
        <f>IFERROR(J35/'Project Reach Form'!$E$43,"")</f>
        <v/>
      </c>
    </row>
    <row r="37" spans="1:12" s="1" customFormat="1" ht="32.450000000000003" customHeight="1" x14ac:dyDescent="0.25">
      <c r="B37" s="52" t="s">
        <v>256</v>
      </c>
      <c r="C37" s="15"/>
      <c r="D37" s="15"/>
      <c r="E37" s="15"/>
      <c r="F37" s="15"/>
      <c r="G37" s="15"/>
      <c r="H37" s="38"/>
      <c r="I37" s="38"/>
      <c r="J37" s="15"/>
    </row>
    <row r="38" spans="1:12" s="1" customFormat="1" ht="33" customHeight="1" x14ac:dyDescent="0.25">
      <c r="B38" s="193" t="s">
        <v>257</v>
      </c>
      <c r="C38" s="12" t="str">
        <f>IF(C37&gt;0,IFERROR(C37/'Project Reach Form'!$E$44,""),"")</f>
        <v/>
      </c>
      <c r="D38" s="12" t="str">
        <f>IF(D37&gt;0,IFERROR(D37/'Project Reach Form'!$E$44,""),"")</f>
        <v/>
      </c>
      <c r="E38" s="12" t="str">
        <f>IF(E37&gt;0,IFERROR(E37/'Project Reach Form'!$E$44,""),"")</f>
        <v/>
      </c>
      <c r="F38" s="12" t="str">
        <f>IF(F37&gt;0,IFERROR(F37/'Project Reach Form'!$E$44,""),"")</f>
        <v/>
      </c>
      <c r="G38" s="12" t="str">
        <f>IF(G37&gt;0,IFERROR(G37/'Project Reach Form'!$E$44,""),"")</f>
        <v/>
      </c>
      <c r="H38" s="12" t="str">
        <f>IF(H37&gt;0,IFERROR(H37/'Project Reach Form'!$E$44,""),"")</f>
        <v/>
      </c>
      <c r="I38" s="12" t="str">
        <f>IF(I37&gt;0,IFERROR(I37/'Project Reach Form'!$E$44,""),"")</f>
        <v/>
      </c>
      <c r="J38" s="12" t="str">
        <f>IF(J37&gt;0,IFERROR(J37/'Project Reach Form'!$E$44,""),"")</f>
        <v/>
      </c>
    </row>
    <row r="39" spans="1:12" s="1" customFormat="1" ht="12.6" customHeight="1" x14ac:dyDescent="0.25"/>
    <row r="40" spans="1:12" s="1" customFormat="1" ht="36.6" customHeight="1" x14ac:dyDescent="0.25">
      <c r="A40" s="1" t="s">
        <v>30</v>
      </c>
      <c r="B40" s="4" t="s">
        <v>68</v>
      </c>
      <c r="C40" s="12" t="str">
        <f>IFERROR(AVERAGE(C38:J38),"")</f>
        <v/>
      </c>
      <c r="D40" s="39" t="s">
        <v>31</v>
      </c>
      <c r="E40" s="485" t="s">
        <v>73</v>
      </c>
      <c r="F40" s="486"/>
      <c r="G40" s="486"/>
      <c r="H40" s="487"/>
      <c r="I40" s="12" t="str">
        <f>IFERROR(MEDIAN(D36:J36),"")</f>
        <v/>
      </c>
    </row>
    <row r="41" spans="1:12" s="1" customFormat="1" ht="8.4499999999999993" customHeight="1" x14ac:dyDescent="0.25">
      <c r="A41" s="170"/>
      <c r="B41" s="178"/>
      <c r="C41" s="178"/>
      <c r="D41" s="178"/>
      <c r="E41" s="179"/>
      <c r="F41" s="168"/>
      <c r="G41" s="168"/>
      <c r="H41" s="168"/>
      <c r="I41" s="168"/>
      <c r="J41" s="168"/>
    </row>
    <row r="42" spans="1:12" s="1" customFormat="1" ht="21" customHeight="1" thickBot="1" x14ac:dyDescent="0.3">
      <c r="A42" s="286" t="s">
        <v>39</v>
      </c>
      <c r="B42" s="488" t="s">
        <v>232</v>
      </c>
      <c r="C42" s="488"/>
      <c r="D42" s="488"/>
      <c r="E42" s="488"/>
      <c r="F42" s="488"/>
      <c r="G42" s="488"/>
      <c r="H42" s="488"/>
      <c r="I42" s="177"/>
      <c r="J42" s="177"/>
    </row>
    <row r="43" spans="1:12" s="1" customFormat="1" ht="15.75" thickTop="1" x14ac:dyDescent="0.25">
      <c r="A43" s="407"/>
      <c r="B43" s="287"/>
      <c r="C43" s="49" t="s">
        <v>93</v>
      </c>
      <c r="D43" s="49" t="s">
        <v>94</v>
      </c>
      <c r="E43" s="467" t="s">
        <v>95</v>
      </c>
      <c r="F43" s="467"/>
      <c r="G43" s="467" t="s">
        <v>96</v>
      </c>
      <c r="H43" s="468"/>
    </row>
    <row r="44" spans="1:12" s="1" customFormat="1" x14ac:dyDescent="0.25">
      <c r="A44" s="406"/>
      <c r="B44" s="41" t="s">
        <v>97</v>
      </c>
      <c r="C44" s="42"/>
      <c r="D44" s="42"/>
      <c r="E44" s="419" t="str">
        <f>IF(ABS(D44-C44)&gt;0,ABS(D44-C44),"")</f>
        <v/>
      </c>
      <c r="F44" s="419"/>
      <c r="G44" s="469" t="str">
        <f>IFERROR(E45/E44,"")</f>
        <v/>
      </c>
      <c r="H44" s="469"/>
    </row>
    <row r="45" spans="1:12" s="1" customFormat="1" x14ac:dyDescent="0.25">
      <c r="A45" s="406"/>
      <c r="B45" s="41" t="s">
        <v>98</v>
      </c>
      <c r="C45" s="42"/>
      <c r="D45" s="42"/>
      <c r="E45" s="419" t="str">
        <f>IF(ABS(D45-C45)&gt;0,ABS(D45-C45),"")</f>
        <v/>
      </c>
      <c r="F45" s="419"/>
    </row>
    <row r="46" spans="1:12" s="1" customFormat="1" x14ac:dyDescent="0.25">
      <c r="A46" s="170"/>
      <c r="B46" s="174"/>
      <c r="C46" s="170"/>
      <c r="D46" s="170"/>
    </row>
    <row r="47" spans="1:12" s="1" customFormat="1" ht="16.5" thickBot="1" x14ac:dyDescent="0.3">
      <c r="A47" s="2" t="s">
        <v>42</v>
      </c>
      <c r="B47" s="402" t="s">
        <v>103</v>
      </c>
      <c r="C47" s="402"/>
      <c r="D47" s="402"/>
      <c r="E47" s="402"/>
      <c r="F47" s="402"/>
      <c r="G47" s="402"/>
      <c r="H47" s="402"/>
      <c r="I47" s="402"/>
      <c r="J47" s="402"/>
    </row>
    <row r="48" spans="1:12" ht="15.75" thickTop="1" x14ac:dyDescent="0.25"/>
  </sheetData>
  <mergeCells count="23">
    <mergeCell ref="E40:H40"/>
    <mergeCell ref="B47:J47"/>
    <mergeCell ref="B29:J29"/>
    <mergeCell ref="B42:H42"/>
    <mergeCell ref="G4:I4"/>
    <mergeCell ref="B3:J3"/>
    <mergeCell ref="B26:D26"/>
    <mergeCell ref="B27:D27"/>
    <mergeCell ref="B25:D25"/>
    <mergeCell ref="B4:D4"/>
    <mergeCell ref="B22:D22"/>
    <mergeCell ref="B23:D23"/>
    <mergeCell ref="B24:D24"/>
    <mergeCell ref="E23:E24"/>
    <mergeCell ref="I23:J23"/>
    <mergeCell ref="I24:J24"/>
    <mergeCell ref="I25:J25"/>
    <mergeCell ref="A43:A45"/>
    <mergeCell ref="E43:F43"/>
    <mergeCell ref="E44:F44"/>
    <mergeCell ref="E45:F45"/>
    <mergeCell ref="G43:H43"/>
    <mergeCell ref="G44:H44"/>
  </mergeCells>
  <dataValidations disablePrompts="1" count="1">
    <dataValidation type="list" allowBlank="1" showInputMessage="1" showErrorMessage="1" sqref="C32:J32">
      <formula1>$L$33:$L$35</formula1>
    </dataValidation>
  </dataValidations>
  <pageMargins left="0.7" right="0.7" top="0.75" bottom="0.75" header="0.3" footer="0.3"/>
  <pageSetup orientation="portrait" r:id="rId1"/>
  <headerFooter>
    <oddHeader>&amp;LDate:
Investigators:&amp;R&amp;"-,Bold"Wyoming Stream Quantification Tool 
Rapid Survey Form</oddHeader>
  </headerFooter>
  <rowBreaks count="1" manualBreakCount="1">
    <brk id="28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Layout" topLeftCell="A19" zoomScaleNormal="100" workbookViewId="0">
      <selection activeCell="J3" sqref="J3"/>
    </sheetView>
  </sheetViews>
  <sheetFormatPr defaultRowHeight="15" x14ac:dyDescent="0.25"/>
  <cols>
    <col min="1" max="1" width="10.5703125" customWidth="1"/>
    <col min="2" max="6" width="7.7109375" customWidth="1"/>
    <col min="7" max="8" width="10.5703125" customWidth="1"/>
    <col min="9" max="9" width="11.140625" customWidth="1"/>
    <col min="10" max="10" width="12.140625" customWidth="1"/>
    <col min="11" max="11" width="10.28515625" customWidth="1"/>
  </cols>
  <sheetData>
    <row r="1" spans="1:13" s="1" customFormat="1" ht="16.5" customHeight="1" x14ac:dyDescent="0.25">
      <c r="A1" s="196" t="s">
        <v>20</v>
      </c>
      <c r="B1" s="165"/>
      <c r="C1" s="165"/>
      <c r="D1" s="165"/>
      <c r="E1" s="165"/>
      <c r="F1" s="165"/>
      <c r="G1" s="165"/>
      <c r="H1" s="165"/>
      <c r="I1" s="165"/>
      <c r="J1" s="7"/>
      <c r="K1" s="165"/>
      <c r="L1" s="165"/>
      <c r="M1" s="165"/>
    </row>
    <row r="2" spans="1:13" s="1" customFormat="1" x14ac:dyDescent="0.25">
      <c r="A2" s="196" t="s">
        <v>99</v>
      </c>
      <c r="B2" s="197"/>
      <c r="C2" s="197"/>
      <c r="D2" s="197"/>
      <c r="E2" s="197"/>
      <c r="F2" s="165"/>
      <c r="G2" s="165"/>
      <c r="H2" s="165"/>
      <c r="I2" s="165"/>
      <c r="J2" s="165"/>
      <c r="K2" s="165"/>
      <c r="L2" s="165"/>
      <c r="M2" s="165"/>
    </row>
    <row r="3" spans="1:13" s="1" customFormat="1" x14ac:dyDescent="0.25">
      <c r="A3" s="196" t="s">
        <v>261</v>
      </c>
      <c r="B3" s="197"/>
      <c r="C3" s="197"/>
      <c r="D3" s="197"/>
      <c r="E3" s="197"/>
      <c r="F3" s="165"/>
      <c r="G3" s="165"/>
      <c r="H3" s="165"/>
      <c r="I3" s="165"/>
      <c r="J3" s="165"/>
      <c r="K3" s="165"/>
      <c r="L3" s="165"/>
      <c r="M3" s="165"/>
    </row>
    <row r="4" spans="1:13" s="1" customFormat="1" x14ac:dyDescent="0.25">
      <c r="A4" s="66"/>
      <c r="B4" s="66"/>
      <c r="C4" s="66"/>
      <c r="D4" s="440" t="s">
        <v>153</v>
      </c>
      <c r="E4" s="440"/>
      <c r="F4" s="440"/>
      <c r="G4" s="440"/>
      <c r="H4" s="440"/>
      <c r="I4" s="440"/>
      <c r="J4" s="440"/>
      <c r="K4" s="440"/>
      <c r="L4" s="66"/>
      <c r="M4" s="66"/>
    </row>
    <row r="5" spans="1:13" s="1" customFormat="1" ht="60" x14ac:dyDescent="0.25">
      <c r="A5" s="69" t="s">
        <v>154</v>
      </c>
      <c r="B5" s="69" t="s">
        <v>155</v>
      </c>
      <c r="C5" s="69" t="s">
        <v>156</v>
      </c>
      <c r="D5" s="69" t="s">
        <v>262</v>
      </c>
      <c r="E5" s="69" t="s">
        <v>157</v>
      </c>
      <c r="F5" s="69" t="s">
        <v>158</v>
      </c>
      <c r="G5" s="69" t="s">
        <v>159</v>
      </c>
      <c r="H5" s="69" t="s">
        <v>160</v>
      </c>
      <c r="I5" s="69" t="s">
        <v>161</v>
      </c>
      <c r="J5" s="69" t="s">
        <v>162</v>
      </c>
      <c r="K5" s="69" t="s">
        <v>263</v>
      </c>
      <c r="L5" s="489" t="s">
        <v>163</v>
      </c>
      <c r="M5" s="489"/>
    </row>
    <row r="6" spans="1:13" s="1" customFormat="1" ht="21" customHeight="1" x14ac:dyDescent="0.25">
      <c r="A6" s="68"/>
      <c r="B6" s="68"/>
      <c r="C6" s="67"/>
      <c r="D6" s="67"/>
      <c r="E6" s="67"/>
      <c r="F6" s="67"/>
      <c r="G6" s="67"/>
      <c r="H6" s="67"/>
      <c r="I6" s="67"/>
      <c r="J6" s="67"/>
      <c r="K6" s="68"/>
      <c r="L6" s="461"/>
      <c r="M6" s="463"/>
    </row>
    <row r="7" spans="1:13" s="1" customFormat="1" ht="21" customHeight="1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461"/>
      <c r="M7" s="463"/>
    </row>
    <row r="8" spans="1:13" s="1" customFormat="1" ht="21" customHeight="1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461"/>
      <c r="M8" s="463"/>
    </row>
    <row r="9" spans="1:13" s="1" customFormat="1" ht="21" customHeight="1" x14ac:dyDescent="0.25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461"/>
      <c r="M9" s="463"/>
    </row>
    <row r="10" spans="1:13" s="1" customFormat="1" ht="21" customHeight="1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461"/>
      <c r="M10" s="463"/>
    </row>
    <row r="11" spans="1:13" s="1" customFormat="1" ht="21" customHeight="1" x14ac:dyDescent="0.25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461"/>
      <c r="M11" s="463"/>
    </row>
    <row r="12" spans="1:13" s="1" customFormat="1" ht="21" customHeight="1" x14ac:dyDescent="0.25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461"/>
      <c r="M12" s="463"/>
    </row>
    <row r="13" spans="1:13" s="1" customFormat="1" ht="21" customHeight="1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461"/>
      <c r="M13" s="463"/>
    </row>
    <row r="14" spans="1:13" s="1" customFormat="1" ht="21" customHeight="1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461"/>
      <c r="M14" s="463"/>
    </row>
    <row r="15" spans="1:13" s="1" customFormat="1" ht="21" customHeight="1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461"/>
      <c r="M15" s="463"/>
    </row>
    <row r="16" spans="1:13" s="1" customFormat="1" ht="21" customHeight="1" x14ac:dyDescent="0.25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461"/>
      <c r="M16" s="463"/>
    </row>
    <row r="17" spans="1:13" ht="21" customHeight="1" x14ac:dyDescent="0.25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461"/>
      <c r="M17" s="463"/>
    </row>
    <row r="18" spans="1:13" ht="21" customHeight="1" x14ac:dyDescent="0.2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461"/>
      <c r="M18" s="463"/>
    </row>
    <row r="19" spans="1:13" ht="21" customHeight="1" x14ac:dyDescent="0.25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461"/>
      <c r="M19" s="463"/>
    </row>
    <row r="20" spans="1:13" ht="21" customHeight="1" x14ac:dyDescent="0.25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461"/>
      <c r="M20" s="463"/>
    </row>
    <row r="21" spans="1:13" ht="21" customHeight="1" x14ac:dyDescent="0.25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461"/>
      <c r="M21" s="463"/>
    </row>
    <row r="22" spans="1:13" ht="21" customHeight="1" x14ac:dyDescent="0.25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461"/>
      <c r="M22" s="463"/>
    </row>
    <row r="23" spans="1:13" ht="21" customHeight="1" x14ac:dyDescent="0.25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461"/>
      <c r="M23" s="463"/>
    </row>
  </sheetData>
  <mergeCells count="20">
    <mergeCell ref="D4:K4"/>
    <mergeCell ref="L5:M5"/>
    <mergeCell ref="L6:M6"/>
    <mergeCell ref="L7:M7"/>
    <mergeCell ref="L8:M8"/>
    <mergeCell ref="L9:M9"/>
    <mergeCell ref="L17:M17"/>
    <mergeCell ref="L18:M18"/>
    <mergeCell ref="L19:M19"/>
    <mergeCell ref="L10:M10"/>
    <mergeCell ref="L11:M11"/>
    <mergeCell ref="L12:M12"/>
    <mergeCell ref="L13:M13"/>
    <mergeCell ref="L14:M14"/>
    <mergeCell ref="L20:M20"/>
    <mergeCell ref="L21:M21"/>
    <mergeCell ref="L22:M22"/>
    <mergeCell ref="L23:M23"/>
    <mergeCell ref="L15:M15"/>
    <mergeCell ref="L16:M16"/>
  </mergeCells>
  <pageMargins left="0.7" right="0.7" top="0.75" bottom="0.75" header="0.3" footer="0.3"/>
  <pageSetup orientation="landscape" r:id="rId1"/>
  <headerFooter>
    <oddHeader>&amp;LDate:
Investigators:&amp;R&amp;"-,Bold"Wyoming Stream Quantification Tool 
Lateral Stability Form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view="pageLayout" topLeftCell="A34" zoomScaleNormal="100" zoomScaleSheetLayoutView="100" workbookViewId="0">
      <selection activeCell="I16" sqref="I16"/>
    </sheetView>
  </sheetViews>
  <sheetFormatPr defaultColWidth="9.140625" defaultRowHeight="15" x14ac:dyDescent="0.25"/>
  <cols>
    <col min="1" max="1" width="2.85546875" style="160" customWidth="1"/>
    <col min="2" max="3" width="10.28515625" style="160" customWidth="1"/>
    <col min="4" max="7" width="5.28515625" style="160" customWidth="1"/>
    <col min="8" max="8" width="2.85546875" style="160" customWidth="1"/>
    <col min="9" max="10" width="10.28515625" style="160" customWidth="1"/>
    <col min="11" max="14" width="5.28515625" style="160" customWidth="1"/>
    <col min="15" max="16384" width="9.140625" style="160"/>
  </cols>
  <sheetData>
    <row r="1" spans="1:16" x14ac:dyDescent="0.25">
      <c r="A1" s="160" t="s">
        <v>264</v>
      </c>
      <c r="J1" s="164"/>
      <c r="K1" s="166"/>
      <c r="L1" s="166"/>
    </row>
    <row r="2" spans="1:16" x14ac:dyDescent="0.25">
      <c r="A2" s="198" t="s">
        <v>295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4" spans="1:16" x14ac:dyDescent="0.25">
      <c r="A4" s="490" t="s">
        <v>265</v>
      </c>
      <c r="B4" s="491"/>
      <c r="C4" s="492"/>
      <c r="D4" s="493"/>
      <c r="E4" s="161" t="s">
        <v>224</v>
      </c>
      <c r="F4" s="161"/>
      <c r="G4" s="199" t="s">
        <v>223</v>
      </c>
      <c r="H4" s="491" t="s">
        <v>265</v>
      </c>
      <c r="I4" s="491"/>
      <c r="J4" s="492"/>
      <c r="K4" s="493"/>
      <c r="L4" s="161" t="s">
        <v>224</v>
      </c>
      <c r="M4" s="161"/>
      <c r="N4" s="162" t="s">
        <v>223</v>
      </c>
    </row>
    <row r="5" spans="1:16" x14ac:dyDescent="0.25">
      <c r="A5" s="494" t="s">
        <v>266</v>
      </c>
      <c r="B5" s="495"/>
      <c r="C5" s="496"/>
      <c r="D5" s="497"/>
      <c r="E5" s="160" t="s">
        <v>299</v>
      </c>
      <c r="G5" s="200"/>
      <c r="H5" s="495" t="s">
        <v>266</v>
      </c>
      <c r="I5" s="495"/>
      <c r="J5" s="496"/>
      <c r="K5" s="497"/>
      <c r="L5" s="160" t="s">
        <v>299</v>
      </c>
      <c r="N5" s="201"/>
    </row>
    <row r="6" spans="1:16" x14ac:dyDescent="0.25">
      <c r="A6" s="202"/>
      <c r="B6" s="202"/>
      <c r="C6" s="203"/>
      <c r="D6" s="203"/>
      <c r="E6" s="161"/>
      <c r="F6" s="161"/>
      <c r="G6" s="199"/>
      <c r="H6" s="202"/>
      <c r="I6" s="202"/>
      <c r="J6" s="203"/>
      <c r="K6" s="203"/>
      <c r="L6" s="161"/>
      <c r="M6" s="161"/>
      <c r="N6" s="161"/>
    </row>
    <row r="7" spans="1:16" x14ac:dyDescent="0.25">
      <c r="A7" s="204" t="s">
        <v>267</v>
      </c>
      <c r="B7" s="202"/>
      <c r="C7" s="203"/>
      <c r="D7" s="203"/>
      <c r="E7" s="161"/>
      <c r="F7" s="161"/>
      <c r="G7" s="199"/>
      <c r="H7" s="202" t="s">
        <v>267</v>
      </c>
      <c r="I7" s="202"/>
      <c r="J7" s="203"/>
      <c r="K7" s="203"/>
      <c r="L7" s="161"/>
      <c r="M7" s="161"/>
      <c r="N7" s="162"/>
    </row>
    <row r="8" spans="1:16" ht="60.75" x14ac:dyDescent="0.25">
      <c r="A8" s="205" t="s">
        <v>306</v>
      </c>
      <c r="B8" s="206"/>
      <c r="C8" s="206"/>
      <c r="D8" s="206"/>
      <c r="E8" s="162"/>
      <c r="F8" s="235" t="s">
        <v>268</v>
      </c>
      <c r="G8" s="236" t="s">
        <v>269</v>
      </c>
      <c r="H8" s="205" t="s">
        <v>306</v>
      </c>
      <c r="I8" s="206"/>
      <c r="J8" s="206"/>
      <c r="K8" s="206"/>
      <c r="L8" s="162"/>
      <c r="M8" s="235" t="s">
        <v>268</v>
      </c>
      <c r="N8" s="192" t="s">
        <v>269</v>
      </c>
      <c r="P8" s="249" t="s">
        <v>297</v>
      </c>
    </row>
    <row r="9" spans="1:16" x14ac:dyDescent="0.25">
      <c r="A9" s="209" t="s">
        <v>270</v>
      </c>
      <c r="B9" s="206"/>
      <c r="C9" s="206"/>
      <c r="D9" s="206"/>
      <c r="E9" s="162"/>
      <c r="F9" s="237"/>
      <c r="G9" s="233"/>
      <c r="H9" s="210" t="s">
        <v>270</v>
      </c>
      <c r="I9" s="206"/>
      <c r="J9" s="206"/>
      <c r="K9" s="206"/>
      <c r="L9" s="162"/>
      <c r="M9" s="237"/>
      <c r="N9" s="241"/>
      <c r="P9" s="160" t="s">
        <v>124</v>
      </c>
    </row>
    <row r="10" spans="1:16" x14ac:dyDescent="0.25">
      <c r="A10" s="209">
        <v>2</v>
      </c>
      <c r="B10" s="206"/>
      <c r="C10" s="206"/>
      <c r="D10" s="206"/>
      <c r="E10" s="162"/>
      <c r="F10" s="237"/>
      <c r="G10" s="233"/>
      <c r="H10" s="210">
        <v>2</v>
      </c>
      <c r="I10" s="206"/>
      <c r="J10" s="206"/>
      <c r="K10" s="206"/>
      <c r="L10" s="162"/>
      <c r="M10" s="237"/>
      <c r="N10" s="241"/>
      <c r="P10" s="160" t="s">
        <v>298</v>
      </c>
    </row>
    <row r="11" spans="1:16" x14ac:dyDescent="0.25">
      <c r="A11" s="209">
        <v>3</v>
      </c>
      <c r="B11" s="206"/>
      <c r="C11" s="206"/>
      <c r="D11" s="206"/>
      <c r="E11" s="162"/>
      <c r="F11" s="237"/>
      <c r="G11" s="233"/>
      <c r="H11" s="210">
        <v>3</v>
      </c>
      <c r="I11" s="206"/>
      <c r="J11" s="206"/>
      <c r="K11" s="206"/>
      <c r="L11" s="162"/>
      <c r="M11" s="237"/>
      <c r="N11" s="241"/>
    </row>
    <row r="12" spans="1:16" x14ac:dyDescent="0.25">
      <c r="A12" s="211"/>
      <c r="B12" s="206"/>
      <c r="D12" s="212"/>
      <c r="E12" s="212" t="s">
        <v>271</v>
      </c>
      <c r="F12" s="245" t="str">
        <f>IF(F9="","",SUM(F9:F11))</f>
        <v/>
      </c>
      <c r="G12" s="233"/>
      <c r="H12" s="213"/>
      <c r="I12" s="206"/>
      <c r="J12" s="164"/>
      <c r="K12" s="212"/>
      <c r="L12" s="212" t="s">
        <v>271</v>
      </c>
      <c r="M12" s="245" t="str">
        <f>IF(M9="","",SUM(M9:M11))</f>
        <v/>
      </c>
      <c r="N12" s="241"/>
    </row>
    <row r="13" spans="1:16" x14ac:dyDescent="0.25">
      <c r="A13" s="205" t="s">
        <v>307</v>
      </c>
      <c r="B13" s="208"/>
      <c r="C13" s="206"/>
      <c r="D13" s="206"/>
      <c r="E13" s="162"/>
      <c r="F13" s="237"/>
      <c r="G13" s="238"/>
      <c r="H13" s="205" t="s">
        <v>307</v>
      </c>
      <c r="I13" s="208"/>
      <c r="J13" s="206"/>
      <c r="K13" s="206"/>
      <c r="L13" s="162"/>
      <c r="M13" s="237"/>
      <c r="N13" s="242"/>
    </row>
    <row r="14" spans="1:16" x14ac:dyDescent="0.25">
      <c r="A14" s="209" t="s">
        <v>270</v>
      </c>
      <c r="B14" s="206"/>
      <c r="C14" s="206"/>
      <c r="D14" s="206"/>
      <c r="E14" s="162"/>
      <c r="F14" s="237"/>
      <c r="G14" s="233"/>
      <c r="H14" s="210" t="s">
        <v>270</v>
      </c>
      <c r="I14" s="206"/>
      <c r="J14" s="206"/>
      <c r="K14" s="206"/>
      <c r="L14" s="162"/>
      <c r="M14" s="237"/>
      <c r="N14" s="241"/>
    </row>
    <row r="15" spans="1:16" x14ac:dyDescent="0.25">
      <c r="A15" s="209" t="s">
        <v>272</v>
      </c>
      <c r="B15" s="206"/>
      <c r="C15" s="206"/>
      <c r="D15" s="206"/>
      <c r="E15" s="162"/>
      <c r="F15" s="237"/>
      <c r="G15" s="233"/>
      <c r="H15" s="210" t="s">
        <v>272</v>
      </c>
      <c r="I15" s="206"/>
      <c r="J15" s="206"/>
      <c r="K15" s="206"/>
      <c r="L15" s="162"/>
      <c r="M15" s="237"/>
      <c r="N15" s="241"/>
    </row>
    <row r="16" spans="1:16" x14ac:dyDescent="0.25">
      <c r="A16" s="209" t="s">
        <v>273</v>
      </c>
      <c r="B16" s="206"/>
      <c r="C16" s="206"/>
      <c r="D16" s="206"/>
      <c r="E16" s="162"/>
      <c r="F16" s="237"/>
      <c r="G16" s="233"/>
      <c r="H16" s="210" t="s">
        <v>273</v>
      </c>
      <c r="I16" s="206"/>
      <c r="J16" s="206"/>
      <c r="K16" s="206"/>
      <c r="L16" s="162"/>
      <c r="M16" s="237"/>
      <c r="N16" s="241"/>
    </row>
    <row r="17" spans="1:14" x14ac:dyDescent="0.25">
      <c r="A17" s="209" t="s">
        <v>274</v>
      </c>
      <c r="B17" s="206"/>
      <c r="C17" s="206"/>
      <c r="D17" s="206"/>
      <c r="E17" s="162"/>
      <c r="F17" s="237"/>
      <c r="G17" s="233"/>
      <c r="H17" s="210" t="s">
        <v>274</v>
      </c>
      <c r="I17" s="206"/>
      <c r="J17" s="206"/>
      <c r="K17" s="206"/>
      <c r="L17" s="162"/>
      <c r="M17" s="237"/>
      <c r="N17" s="241"/>
    </row>
    <row r="18" spans="1:14" x14ac:dyDescent="0.25">
      <c r="A18" s="214"/>
      <c r="B18" s="206"/>
      <c r="C18" s="215"/>
      <c r="D18" s="212"/>
      <c r="E18" s="212" t="s">
        <v>275</v>
      </c>
      <c r="F18" s="245" t="str">
        <f>IF(F14="","",SUM(F14:F17))</f>
        <v/>
      </c>
      <c r="G18" s="238"/>
      <c r="H18" s="216"/>
      <c r="I18" s="206"/>
      <c r="J18" s="215"/>
      <c r="K18" s="212"/>
      <c r="L18" s="212" t="s">
        <v>275</v>
      </c>
      <c r="M18" s="245" t="str">
        <f>IF(M14="","",SUM(M14:M17))</f>
        <v/>
      </c>
      <c r="N18" s="242"/>
    </row>
    <row r="19" spans="1:14" x14ac:dyDescent="0.25">
      <c r="A19" s="214"/>
      <c r="B19" s="206"/>
      <c r="C19" s="212"/>
      <c r="D19" s="212"/>
      <c r="E19" s="217" t="s">
        <v>276</v>
      </c>
      <c r="F19" s="239" t="str">
        <f>IF(AND(F12="",F18=""),"",SUM(F12,F18))</f>
        <v/>
      </c>
      <c r="G19" s="240"/>
      <c r="H19" s="216"/>
      <c r="I19" s="206"/>
      <c r="J19" s="212"/>
      <c r="K19" s="212"/>
      <c r="L19" s="217" t="s">
        <v>276</v>
      </c>
      <c r="M19" s="255" t="str">
        <f>IF(AND(M12="",M18=""),"",SUM(M12,M18))</f>
        <v/>
      </c>
      <c r="N19" s="243"/>
    </row>
    <row r="20" spans="1:14" x14ac:dyDescent="0.25">
      <c r="A20" s="214"/>
      <c r="B20" s="206"/>
      <c r="C20" s="206"/>
      <c r="D20" s="212"/>
      <c r="E20" s="217" t="s">
        <v>277</v>
      </c>
      <c r="F20" s="245" t="str">
        <f>IF(AND(F9="",F14=""),"",SUMIF(G9:G11,$P$9,F9:F11)+SUMIF(G14:G17,$P$9,F14:F17))</f>
        <v/>
      </c>
      <c r="G20" s="240"/>
      <c r="H20" s="258"/>
      <c r="I20" s="206"/>
      <c r="J20" s="206"/>
      <c r="K20" s="212"/>
      <c r="L20" s="217" t="s">
        <v>277</v>
      </c>
      <c r="M20" s="245" t="str">
        <f>IF(AND(M9="",M14=""),"",SUMIF(N9:N11,$P$9,M9:M11)+SUMIF(N14:N17,$P$9,M14:M17))</f>
        <v/>
      </c>
      <c r="N20" s="242"/>
    </row>
    <row r="21" spans="1:14" ht="8.4499999999999993" customHeight="1" x14ac:dyDescent="0.25">
      <c r="A21" s="218"/>
      <c r="B21" s="219"/>
      <c r="C21" s="219"/>
      <c r="D21" s="219"/>
      <c r="E21" s="219"/>
      <c r="F21" s="220"/>
      <c r="G21" s="221"/>
      <c r="H21" s="261"/>
      <c r="I21" s="219"/>
      <c r="J21" s="219"/>
      <c r="K21" s="219"/>
      <c r="L21" s="219"/>
      <c r="M21" s="219"/>
      <c r="N21" s="262"/>
    </row>
    <row r="22" spans="1:14" ht="37.9" customHeight="1" x14ac:dyDescent="0.25">
      <c r="A22" s="498" t="s">
        <v>278</v>
      </c>
      <c r="B22" s="499"/>
      <c r="C22" s="500"/>
      <c r="D22" s="163" t="s">
        <v>279</v>
      </c>
      <c r="E22" s="234" t="s">
        <v>280</v>
      </c>
      <c r="F22" s="163" t="s">
        <v>281</v>
      </c>
      <c r="G22" s="207" t="s">
        <v>269</v>
      </c>
      <c r="H22" s="501" t="s">
        <v>278</v>
      </c>
      <c r="I22" s="502"/>
      <c r="J22" s="503"/>
      <c r="K22" s="256" t="s">
        <v>279</v>
      </c>
      <c r="L22" s="257" t="s">
        <v>280</v>
      </c>
      <c r="M22" s="256" t="s">
        <v>281</v>
      </c>
      <c r="N22" s="256" t="s">
        <v>269</v>
      </c>
    </row>
    <row r="23" spans="1:14" x14ac:dyDescent="0.25">
      <c r="A23" s="209" t="s">
        <v>270</v>
      </c>
      <c r="B23" s="213"/>
      <c r="C23" s="206"/>
      <c r="D23" s="244"/>
      <c r="E23" s="237"/>
      <c r="F23" s="245" t="str">
        <f>IFERROR(AVERAGE(D23:E23),"")</f>
        <v/>
      </c>
      <c r="G23" s="233"/>
      <c r="H23" s="259" t="s">
        <v>270</v>
      </c>
      <c r="I23" s="213"/>
      <c r="J23" s="206"/>
      <c r="K23" s="244"/>
      <c r="L23" s="237"/>
      <c r="M23" s="245" t="str">
        <f>IFERROR(AVERAGE(K23:L23),"")</f>
        <v/>
      </c>
      <c r="N23" s="241"/>
    </row>
    <row r="24" spans="1:14" x14ac:dyDescent="0.25">
      <c r="A24" s="209" t="s">
        <v>272</v>
      </c>
      <c r="B24" s="213"/>
      <c r="C24" s="206"/>
      <c r="D24" s="244"/>
      <c r="E24" s="237"/>
      <c r="F24" s="245" t="str">
        <f t="shared" ref="F24:F32" si="0">IFERROR(AVERAGE(D24:E24),"")</f>
        <v/>
      </c>
      <c r="G24" s="233"/>
      <c r="H24" s="259" t="s">
        <v>272</v>
      </c>
      <c r="I24" s="213"/>
      <c r="J24" s="206"/>
      <c r="K24" s="244"/>
      <c r="L24" s="237"/>
      <c r="M24" s="245" t="str">
        <f t="shared" ref="M24:M32" si="1">IFERROR(AVERAGE(K24:L24),"")</f>
        <v/>
      </c>
      <c r="N24" s="241"/>
    </row>
    <row r="25" spans="1:14" x14ac:dyDescent="0.25">
      <c r="A25" s="209" t="s">
        <v>273</v>
      </c>
      <c r="B25" s="213"/>
      <c r="C25" s="206"/>
      <c r="D25" s="244"/>
      <c r="E25" s="237"/>
      <c r="F25" s="245" t="str">
        <f t="shared" si="0"/>
        <v/>
      </c>
      <c r="G25" s="233"/>
      <c r="H25" s="259" t="s">
        <v>273</v>
      </c>
      <c r="I25" s="213"/>
      <c r="J25" s="206"/>
      <c r="K25" s="244"/>
      <c r="L25" s="237"/>
      <c r="M25" s="245" t="str">
        <f t="shared" si="1"/>
        <v/>
      </c>
      <c r="N25" s="241"/>
    </row>
    <row r="26" spans="1:14" x14ac:dyDescent="0.25">
      <c r="A26" s="209" t="s">
        <v>274</v>
      </c>
      <c r="B26" s="213"/>
      <c r="C26" s="206"/>
      <c r="D26" s="244"/>
      <c r="E26" s="237"/>
      <c r="F26" s="245" t="str">
        <f t="shared" si="0"/>
        <v/>
      </c>
      <c r="G26" s="233"/>
      <c r="H26" s="259" t="s">
        <v>274</v>
      </c>
      <c r="I26" s="213"/>
      <c r="J26" s="206"/>
      <c r="K26" s="244"/>
      <c r="L26" s="237"/>
      <c r="M26" s="245" t="str">
        <f t="shared" si="1"/>
        <v/>
      </c>
      <c r="N26" s="241"/>
    </row>
    <row r="27" spans="1:14" x14ac:dyDescent="0.25">
      <c r="A27" s="209" t="s">
        <v>282</v>
      </c>
      <c r="B27" s="213"/>
      <c r="C27" s="206"/>
      <c r="D27" s="244"/>
      <c r="E27" s="237"/>
      <c r="F27" s="245" t="str">
        <f t="shared" si="0"/>
        <v/>
      </c>
      <c r="G27" s="233"/>
      <c r="H27" s="259" t="s">
        <v>282</v>
      </c>
      <c r="I27" s="213"/>
      <c r="J27" s="206"/>
      <c r="K27" s="244"/>
      <c r="L27" s="237"/>
      <c r="M27" s="245" t="str">
        <f t="shared" si="1"/>
        <v/>
      </c>
      <c r="N27" s="241"/>
    </row>
    <row r="28" spans="1:14" x14ac:dyDescent="0.25">
      <c r="A28" s="209" t="s">
        <v>283</v>
      </c>
      <c r="B28" s="206"/>
      <c r="C28" s="206"/>
      <c r="D28" s="244"/>
      <c r="E28" s="237"/>
      <c r="F28" s="245" t="str">
        <f>IFERROR(AVERAGE(D28:E28),"")</f>
        <v/>
      </c>
      <c r="G28" s="233"/>
      <c r="H28" s="259" t="s">
        <v>283</v>
      </c>
      <c r="I28" s="206"/>
      <c r="J28" s="206"/>
      <c r="K28" s="244"/>
      <c r="L28" s="237"/>
      <c r="M28" s="245" t="str">
        <f t="shared" si="1"/>
        <v/>
      </c>
      <c r="N28" s="241"/>
    </row>
    <row r="29" spans="1:14" x14ac:dyDescent="0.25">
      <c r="A29" s="209" t="s">
        <v>284</v>
      </c>
      <c r="B29" s="206"/>
      <c r="C29" s="206"/>
      <c r="D29" s="244"/>
      <c r="E29" s="237"/>
      <c r="F29" s="245" t="str">
        <f t="shared" si="0"/>
        <v/>
      </c>
      <c r="G29" s="233"/>
      <c r="H29" s="259" t="s">
        <v>284</v>
      </c>
      <c r="I29" s="206"/>
      <c r="J29" s="206"/>
      <c r="K29" s="244"/>
      <c r="L29" s="237"/>
      <c r="M29" s="245" t="str">
        <f t="shared" si="1"/>
        <v/>
      </c>
      <c r="N29" s="241"/>
    </row>
    <row r="30" spans="1:14" x14ac:dyDescent="0.25">
      <c r="A30" s="209" t="s">
        <v>285</v>
      </c>
      <c r="B30" s="206"/>
      <c r="C30" s="206"/>
      <c r="D30" s="244"/>
      <c r="E30" s="237"/>
      <c r="F30" s="245" t="str">
        <f t="shared" si="0"/>
        <v/>
      </c>
      <c r="G30" s="233"/>
      <c r="H30" s="259" t="s">
        <v>285</v>
      </c>
      <c r="I30" s="206"/>
      <c r="J30" s="206"/>
      <c r="K30" s="244"/>
      <c r="L30" s="237"/>
      <c r="M30" s="245" t="str">
        <f t="shared" si="1"/>
        <v/>
      </c>
      <c r="N30" s="241"/>
    </row>
    <row r="31" spans="1:14" x14ac:dyDescent="0.25">
      <c r="A31" s="209" t="s">
        <v>286</v>
      </c>
      <c r="B31" s="206"/>
      <c r="C31" s="206"/>
      <c r="D31" s="244"/>
      <c r="E31" s="237"/>
      <c r="F31" s="245" t="str">
        <f t="shared" si="0"/>
        <v/>
      </c>
      <c r="G31" s="233"/>
      <c r="H31" s="259" t="s">
        <v>286</v>
      </c>
      <c r="I31" s="206"/>
      <c r="J31" s="206"/>
      <c r="K31" s="244"/>
      <c r="L31" s="237"/>
      <c r="M31" s="245" t="str">
        <f t="shared" si="1"/>
        <v/>
      </c>
      <c r="N31" s="241"/>
    </row>
    <row r="32" spans="1:14" x14ac:dyDescent="0.25">
      <c r="A32" s="209" t="s">
        <v>287</v>
      </c>
      <c r="B32" s="206"/>
      <c r="C32" s="206"/>
      <c r="D32" s="244"/>
      <c r="E32" s="237"/>
      <c r="F32" s="245" t="str">
        <f t="shared" si="0"/>
        <v/>
      </c>
      <c r="G32" s="233"/>
      <c r="H32" s="259" t="s">
        <v>287</v>
      </c>
      <c r="I32" s="206"/>
      <c r="J32" s="206"/>
      <c r="K32" s="244"/>
      <c r="L32" s="237"/>
      <c r="M32" s="245" t="str">
        <f t="shared" si="1"/>
        <v/>
      </c>
      <c r="N32" s="241"/>
    </row>
    <row r="33" spans="1:14" x14ac:dyDescent="0.25">
      <c r="A33" s="211"/>
      <c r="B33" s="215"/>
      <c r="C33" s="222" t="s">
        <v>296</v>
      </c>
      <c r="D33" s="246" t="str">
        <f>IF(D23="","",SUM(D23:D32))</f>
        <v/>
      </c>
      <c r="E33" s="247"/>
      <c r="F33" s="246" t="str">
        <f>IF(F23="","",SUM(F23:F32))</f>
        <v/>
      </c>
      <c r="G33" s="233"/>
      <c r="H33" s="260"/>
      <c r="I33" s="215"/>
      <c r="J33" s="222" t="s">
        <v>296</v>
      </c>
      <c r="K33" s="246" t="str">
        <f>IF(K23="","",SUM(K23:K32))</f>
        <v/>
      </c>
      <c r="L33" s="247"/>
      <c r="M33" s="246" t="str">
        <f>IF(M23="","",SUM(M23:M32))</f>
        <v/>
      </c>
      <c r="N33" s="241"/>
    </row>
    <row r="34" spans="1:14" x14ac:dyDescent="0.25">
      <c r="A34" s="223"/>
      <c r="B34" s="212"/>
      <c r="C34" s="224" t="s">
        <v>288</v>
      </c>
      <c r="D34" s="248"/>
      <c r="E34" s="237"/>
      <c r="F34" s="245" t="str">
        <f>IF(F23="","",SUMIF(G23:G32,$P$9,F23:F32))</f>
        <v/>
      </c>
      <c r="G34" s="233"/>
      <c r="H34" s="260"/>
      <c r="I34" s="206"/>
      <c r="J34" s="224" t="s">
        <v>288</v>
      </c>
      <c r="K34" s="248"/>
      <c r="L34" s="237"/>
      <c r="M34" s="245" t="str">
        <f>IF(M23="","",SUMIF(N23:N32,$P$9,M23:M32))</f>
        <v/>
      </c>
      <c r="N34" s="241"/>
    </row>
    <row r="35" spans="1:14" x14ac:dyDescent="0.25">
      <c r="A35" s="225"/>
      <c r="B35" s="226"/>
      <c r="C35" s="227"/>
      <c r="D35" s="227"/>
      <c r="E35" s="228"/>
      <c r="F35" s="228"/>
      <c r="G35" s="200"/>
      <c r="H35" s="225"/>
      <c r="I35" s="226"/>
      <c r="J35" s="227"/>
      <c r="K35" s="227"/>
      <c r="L35" s="228"/>
      <c r="M35" s="228"/>
      <c r="N35" s="164"/>
    </row>
    <row r="36" spans="1:14" ht="15.75" thickBot="1" x14ac:dyDescent="0.3">
      <c r="A36" s="225"/>
      <c r="B36" s="226"/>
      <c r="C36" s="229" t="s">
        <v>289</v>
      </c>
      <c r="D36" s="229"/>
      <c r="E36" s="228"/>
      <c r="F36" s="250" t="str">
        <f>IF(AND(F19="",F33=""),"",SUM(F19,F33))</f>
        <v/>
      </c>
      <c r="G36" s="200"/>
      <c r="H36" s="225"/>
      <c r="I36" s="226"/>
      <c r="J36" s="229" t="s">
        <v>289</v>
      </c>
      <c r="K36" s="229"/>
      <c r="L36" s="228"/>
      <c r="M36" s="250" t="str">
        <f>IF(AND(M19="",M33=""),"",SUM(M19,M33))</f>
        <v/>
      </c>
      <c r="N36" s="164"/>
    </row>
    <row r="37" spans="1:14" ht="15.75" thickBot="1" x14ac:dyDescent="0.3">
      <c r="A37" s="225"/>
      <c r="B37" s="226"/>
      <c r="C37" s="229" t="s">
        <v>290</v>
      </c>
      <c r="D37" s="229"/>
      <c r="E37" s="228"/>
      <c r="F37" s="250" t="str">
        <f>IF(AND(F20="",F34=""),"",SUM(F20,F34))</f>
        <v/>
      </c>
      <c r="G37" s="200"/>
      <c r="H37" s="225"/>
      <c r="I37" s="226"/>
      <c r="J37" s="229" t="s">
        <v>290</v>
      </c>
      <c r="K37" s="229"/>
      <c r="L37" s="228"/>
      <c r="M37" s="250" t="str">
        <f>IF(AND(M20="",M34=""),"",SUM(M20,M34))</f>
        <v/>
      </c>
      <c r="N37" s="164"/>
    </row>
    <row r="38" spans="1:14" ht="15.75" thickBot="1" x14ac:dyDescent="0.3">
      <c r="A38" s="225"/>
      <c r="B38" s="226"/>
      <c r="C38" s="230" t="s">
        <v>291</v>
      </c>
      <c r="D38" s="230"/>
      <c r="E38" s="228"/>
      <c r="F38" s="253" t="str">
        <f>IFERROR(F37/F36,"")</f>
        <v/>
      </c>
      <c r="G38" s="200"/>
      <c r="H38" s="225"/>
      <c r="I38" s="226"/>
      <c r="J38" s="230" t="s">
        <v>291</v>
      </c>
      <c r="K38" s="230"/>
      <c r="L38" s="228"/>
      <c r="M38" s="253" t="str">
        <f>IFERROR(M37/M36,"")</f>
        <v/>
      </c>
      <c r="N38" s="164"/>
    </row>
    <row r="39" spans="1:14" x14ac:dyDescent="0.25">
      <c r="A39" s="225"/>
      <c r="B39" s="226"/>
      <c r="C39" s="230"/>
      <c r="D39" s="230"/>
      <c r="E39" s="228"/>
      <c r="F39" s="252"/>
      <c r="G39" s="200"/>
      <c r="H39" s="225"/>
      <c r="I39" s="226"/>
      <c r="J39" s="230"/>
      <c r="K39" s="230"/>
      <c r="L39" s="228"/>
      <c r="M39" s="251"/>
      <c r="N39" s="164"/>
    </row>
    <row r="40" spans="1:14" x14ac:dyDescent="0.25">
      <c r="A40" s="231" t="s">
        <v>292</v>
      </c>
      <c r="B40" s="232"/>
      <c r="C40" s="215"/>
      <c r="D40" s="244"/>
      <c r="E40" s="237"/>
      <c r="F40" s="245" t="str">
        <f>IFERROR(AVERAGE(D40:E40),"")</f>
        <v/>
      </c>
      <c r="G40" s="200"/>
      <c r="H40" s="213" t="s">
        <v>292</v>
      </c>
      <c r="I40" s="232"/>
      <c r="J40" s="215"/>
      <c r="K40" s="244"/>
      <c r="L40" s="237"/>
      <c r="M40" s="245" t="str">
        <f>IFERROR(AVERAGE(K40:L40),"")</f>
        <v/>
      </c>
      <c r="N40" s="164"/>
    </row>
    <row r="41" spans="1:14" x14ac:dyDescent="0.25">
      <c r="A41" s="231" t="s">
        <v>293</v>
      </c>
      <c r="B41" s="232"/>
      <c r="C41" s="215"/>
      <c r="D41" s="244"/>
      <c r="E41" s="237"/>
      <c r="F41" s="245" t="str">
        <f>IFERROR(AVERAGE(D41:E41),"")</f>
        <v/>
      </c>
      <c r="G41" s="200"/>
      <c r="H41" s="254" t="s">
        <v>293</v>
      </c>
      <c r="I41" s="232"/>
      <c r="J41" s="206"/>
      <c r="K41" s="244"/>
      <c r="L41" s="237"/>
      <c r="M41" s="245" t="str">
        <f>IFERROR(AVERAGE(K41:L41),"")</f>
        <v/>
      </c>
      <c r="N41" s="164"/>
    </row>
    <row r="42" spans="1:14" x14ac:dyDescent="0.25">
      <c r="A42" s="226" t="s">
        <v>294</v>
      </c>
      <c r="B42" s="164"/>
      <c r="C42" s="164"/>
      <c r="D42" s="164"/>
      <c r="E42" s="164"/>
      <c r="F42" s="164"/>
      <c r="G42" s="200"/>
      <c r="H42" s="226" t="s">
        <v>294</v>
      </c>
      <c r="I42" s="164"/>
      <c r="J42" s="164"/>
      <c r="K42" s="164"/>
      <c r="L42" s="164"/>
      <c r="M42" s="164"/>
      <c r="N42" s="164"/>
    </row>
    <row r="43" spans="1:14" x14ac:dyDescent="0.25">
      <c r="A43" s="164"/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</row>
  </sheetData>
  <mergeCells count="6">
    <mergeCell ref="A4:D4"/>
    <mergeCell ref="H4:K4"/>
    <mergeCell ref="A5:D5"/>
    <mergeCell ref="H5:K5"/>
    <mergeCell ref="A22:C22"/>
    <mergeCell ref="H22:J22"/>
  </mergeCells>
  <dataValidations count="1">
    <dataValidation type="list" allowBlank="1" showInputMessage="1" showErrorMessage="1" sqref="G9:G11 N9:N11 N14:N17 G14:G17 G23:G32 N23:N32">
      <formula1>$P$9:$P$11</formula1>
    </dataValidation>
  </dataValidations>
  <pageMargins left="0.7" right="0.7" top="0.75" bottom="0.75" header="0.3" footer="0.3"/>
  <pageSetup orientation="portrait" r:id="rId1"/>
  <headerFooter>
    <oddHeader>&amp;LDate: 
Investigators:&amp;R&amp;"-,Bold"Wyoming Stream Quantification Tool 
Riparian Vegetation Form</oddHeader>
  </headerFooter>
  <ignoredErrors>
    <ignoredError sqref="A9 H9 H23:H24 H25:H32 A23:A32 A14:A17 H14:H1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topLeftCell="A34" zoomScaleNormal="100" workbookViewId="0">
      <selection activeCell="L4" sqref="L4"/>
    </sheetView>
  </sheetViews>
  <sheetFormatPr defaultColWidth="9.140625" defaultRowHeight="15" x14ac:dyDescent="0.25"/>
  <cols>
    <col min="1" max="1" width="3.5703125" style="160" customWidth="1"/>
    <col min="2" max="3" width="10.28515625" style="160" customWidth="1"/>
    <col min="4" max="7" width="5.28515625" style="160" customWidth="1"/>
    <col min="8" max="8" width="3.5703125" style="160" customWidth="1"/>
    <col min="9" max="9" width="10.28515625" style="160" customWidth="1"/>
    <col min="10" max="10" width="7.7109375" style="160" customWidth="1"/>
    <col min="11" max="14" width="5.28515625" style="160" customWidth="1"/>
    <col min="15" max="16384" width="9.140625" style="160"/>
  </cols>
  <sheetData>
    <row r="1" spans="1:16" x14ac:dyDescent="0.25">
      <c r="A1" s="160" t="s">
        <v>354</v>
      </c>
      <c r="J1" s="164"/>
      <c r="K1" s="166"/>
      <c r="L1" s="166"/>
    </row>
    <row r="2" spans="1:16" x14ac:dyDescent="0.25">
      <c r="A2" s="198" t="s">
        <v>355</v>
      </c>
      <c r="B2" s="191"/>
      <c r="C2" s="191"/>
      <c r="D2" s="191" t="s">
        <v>356</v>
      </c>
      <c r="E2" s="191"/>
      <c r="F2" s="191"/>
      <c r="G2" s="191" t="s">
        <v>357</v>
      </c>
      <c r="H2" s="191"/>
      <c r="I2" s="191"/>
      <c r="J2" s="191"/>
      <c r="K2" s="191" t="s">
        <v>358</v>
      </c>
      <c r="L2" s="191"/>
    </row>
    <row r="3" spans="1:16" ht="15.75" thickBot="1" x14ac:dyDescent="0.3">
      <c r="A3" s="198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6" ht="15.75" thickBot="1" x14ac:dyDescent="0.3">
      <c r="A4" s="307" t="s">
        <v>359</v>
      </c>
      <c r="B4" s="308"/>
      <c r="C4" s="309"/>
      <c r="D4" s="310" t="s">
        <v>360</v>
      </c>
      <c r="E4" s="311"/>
      <c r="F4" s="513"/>
      <c r="G4" s="514"/>
      <c r="H4" s="515"/>
      <c r="I4" s="312" t="s">
        <v>300</v>
      </c>
      <c r="J4" s="313"/>
      <c r="K4" s="314"/>
      <c r="L4" s="314"/>
    </row>
    <row r="5" spans="1:16" ht="15.75" x14ac:dyDescent="0.25">
      <c r="A5" s="353" t="s">
        <v>361</v>
      </c>
      <c r="B5" s="315"/>
      <c r="C5" s="65"/>
      <c r="D5" s="316" t="s">
        <v>362</v>
      </c>
      <c r="E5" s="263"/>
      <c r="F5" s="161"/>
      <c r="G5" s="162"/>
      <c r="H5" s="317" t="s">
        <v>363</v>
      </c>
      <c r="I5" s="283"/>
      <c r="J5" s="284"/>
      <c r="K5" s="264" t="s">
        <v>360</v>
      </c>
      <c r="L5" s="318"/>
      <c r="M5" s="516" t="str">
        <f>IF(OR(G5="",J5=""),"",SUM(J5,G5,C6))</f>
        <v/>
      </c>
      <c r="N5" s="517"/>
    </row>
    <row r="6" spans="1:16" x14ac:dyDescent="0.25">
      <c r="A6" s="265" t="s">
        <v>364</v>
      </c>
      <c r="B6" s="285"/>
      <c r="C6" s="65"/>
      <c r="D6" s="316" t="s">
        <v>365</v>
      </c>
      <c r="E6" s="263"/>
      <c r="F6" s="161"/>
      <c r="G6" s="161"/>
      <c r="H6" s="265" t="s">
        <v>366</v>
      </c>
      <c r="I6" s="281"/>
      <c r="J6" s="282"/>
      <c r="K6" s="266" t="s">
        <v>367</v>
      </c>
      <c r="L6" s="267"/>
      <c r="M6" s="516" t="str">
        <f>IF(OR(G6="",J6=""),"",SUM(J6,G6,C6))</f>
        <v/>
      </c>
      <c r="N6" s="517"/>
    </row>
    <row r="7" spans="1:16" x14ac:dyDescent="0.25">
      <c r="A7" s="319"/>
      <c r="B7" s="320"/>
      <c r="C7" s="321"/>
      <c r="D7" s="319"/>
      <c r="E7" s="164"/>
      <c r="F7" s="321"/>
      <c r="G7" s="321"/>
      <c r="H7" s="319"/>
      <c r="I7" s="320"/>
      <c r="J7" s="321"/>
      <c r="K7" s="322" t="s">
        <v>301</v>
      </c>
      <c r="L7" s="275"/>
      <c r="M7" s="323"/>
      <c r="N7" s="324" t="str">
        <f>IF(OR(M6="",M5=""),"",M6/M5*100)</f>
        <v/>
      </c>
    </row>
    <row r="8" spans="1:16" ht="30.75" customHeight="1" x14ac:dyDescent="0.25">
      <c r="A8" s="355" t="s">
        <v>302</v>
      </c>
      <c r="B8" s="268"/>
      <c r="C8" s="268"/>
      <c r="D8" s="325"/>
      <c r="E8" s="268"/>
      <c r="F8" s="268"/>
      <c r="G8" s="269"/>
      <c r="H8" s="504" t="s">
        <v>294</v>
      </c>
      <c r="I8" s="505"/>
      <c r="J8" s="505"/>
      <c r="K8" s="505"/>
      <c r="L8" s="505"/>
      <c r="M8" s="505"/>
      <c r="N8" s="506"/>
      <c r="P8" s="249"/>
    </row>
    <row r="9" spans="1:16" x14ac:dyDescent="0.25">
      <c r="A9" s="326"/>
      <c r="B9" s="268" t="s">
        <v>368</v>
      </c>
      <c r="C9" s="269"/>
      <c r="D9" s="326"/>
      <c r="E9" s="268" t="s">
        <v>369</v>
      </c>
      <c r="F9" s="269"/>
      <c r="G9" s="327"/>
      <c r="H9" s="507"/>
      <c r="I9" s="508"/>
      <c r="J9" s="508"/>
      <c r="K9" s="508"/>
      <c r="L9" s="508"/>
      <c r="M9" s="508"/>
      <c r="N9" s="509"/>
    </row>
    <row r="10" spans="1:16" x14ac:dyDescent="0.25">
      <c r="A10" s="326"/>
      <c r="B10" s="226" t="s">
        <v>303</v>
      </c>
      <c r="C10" s="271"/>
      <c r="D10" s="326"/>
      <c r="E10" s="226" t="s">
        <v>370</v>
      </c>
      <c r="F10" s="226"/>
      <c r="G10" s="201"/>
      <c r="H10" s="507"/>
      <c r="I10" s="508"/>
      <c r="J10" s="508"/>
      <c r="K10" s="508"/>
      <c r="L10" s="508"/>
      <c r="M10" s="508"/>
      <c r="N10" s="509"/>
    </row>
    <row r="11" spans="1:16" x14ac:dyDescent="0.25">
      <c r="A11" s="326"/>
      <c r="B11" s="226" t="s">
        <v>371</v>
      </c>
      <c r="C11" s="271"/>
      <c r="D11" s="270"/>
      <c r="E11" s="226"/>
      <c r="F11" s="226"/>
      <c r="G11" s="201"/>
      <c r="H11" s="507"/>
      <c r="I11" s="508"/>
      <c r="J11" s="508"/>
      <c r="K11" s="508"/>
      <c r="L11" s="508"/>
      <c r="M11" s="508"/>
      <c r="N11" s="509"/>
    </row>
    <row r="12" spans="1:16" ht="15.75" thickBot="1" x14ac:dyDescent="0.3">
      <c r="A12" s="346"/>
      <c r="B12" s="347" t="s">
        <v>372</v>
      </c>
      <c r="C12" s="348"/>
      <c r="D12" s="349"/>
      <c r="E12" s="347"/>
      <c r="F12" s="350"/>
      <c r="G12" s="348"/>
      <c r="H12" s="510"/>
      <c r="I12" s="511"/>
      <c r="J12" s="511"/>
      <c r="K12" s="511"/>
      <c r="L12" s="511"/>
      <c r="M12" s="511"/>
      <c r="N12" s="512"/>
    </row>
    <row r="13" spans="1:16" ht="16.5" thickTop="1" thickBot="1" x14ac:dyDescent="0.3">
      <c r="A13" s="339" t="s">
        <v>359</v>
      </c>
      <c r="B13" s="340"/>
      <c r="C13" s="352"/>
      <c r="D13" s="342" t="s">
        <v>360</v>
      </c>
      <c r="E13" s="343"/>
      <c r="F13" s="518"/>
      <c r="G13" s="519"/>
      <c r="H13" s="520"/>
      <c r="I13" s="344" t="s">
        <v>300</v>
      </c>
      <c r="J13" s="345"/>
      <c r="K13" s="314"/>
      <c r="L13" s="314"/>
    </row>
    <row r="14" spans="1:16" ht="15.75" x14ac:dyDescent="0.25">
      <c r="A14" s="353" t="s">
        <v>361</v>
      </c>
      <c r="B14" s="329"/>
      <c r="C14" s="330"/>
      <c r="D14" s="331" t="s">
        <v>362</v>
      </c>
      <c r="E14" s="332"/>
      <c r="F14" s="56"/>
      <c r="G14" s="274"/>
      <c r="H14" s="338" t="s">
        <v>363</v>
      </c>
      <c r="I14" s="320"/>
      <c r="J14" s="337"/>
      <c r="K14" s="264" t="s">
        <v>360</v>
      </c>
      <c r="L14" s="318"/>
      <c r="M14" s="516" t="str">
        <f>IF(OR(G14="",J14=""),"",SUM(J14,G14,C15))</f>
        <v/>
      </c>
      <c r="N14" s="517"/>
    </row>
    <row r="15" spans="1:16" x14ac:dyDescent="0.25">
      <c r="A15" s="265" t="s">
        <v>364</v>
      </c>
      <c r="B15" s="285"/>
      <c r="C15" s="65"/>
      <c r="D15" s="316" t="s">
        <v>365</v>
      </c>
      <c r="E15" s="263"/>
      <c r="F15" s="161"/>
      <c r="G15" s="162"/>
      <c r="H15" s="265" t="s">
        <v>366</v>
      </c>
      <c r="I15" s="281"/>
      <c r="J15" s="282"/>
      <c r="K15" s="266" t="s">
        <v>367</v>
      </c>
      <c r="L15" s="267"/>
      <c r="M15" s="516" t="str">
        <f>IF(OR(G15="",J15=""),"",SUM(J15,G15,C15))</f>
        <v/>
      </c>
      <c r="N15" s="517"/>
    </row>
    <row r="16" spans="1:16" x14ac:dyDescent="0.25">
      <c r="A16" s="319"/>
      <c r="B16" s="320"/>
      <c r="C16" s="321"/>
      <c r="D16" s="319"/>
      <c r="E16" s="164"/>
      <c r="F16" s="321"/>
      <c r="G16" s="321"/>
      <c r="H16" s="319"/>
      <c r="I16" s="320"/>
      <c r="J16" s="321"/>
      <c r="K16" s="322" t="s">
        <v>301</v>
      </c>
      <c r="L16" s="275"/>
      <c r="M16" s="323"/>
      <c r="N16" s="324" t="str">
        <f>IF(OR(J16="",F13=""),"",J16/F13*100)</f>
        <v/>
      </c>
    </row>
    <row r="17" spans="1:16" ht="30.75" customHeight="1" x14ac:dyDescent="0.25">
      <c r="A17" s="355" t="s">
        <v>302</v>
      </c>
      <c r="B17" s="268"/>
      <c r="C17" s="268"/>
      <c r="D17" s="325"/>
      <c r="E17" s="268"/>
      <c r="F17" s="268"/>
      <c r="G17" s="269"/>
      <c r="H17" s="504" t="s">
        <v>294</v>
      </c>
      <c r="I17" s="505"/>
      <c r="J17" s="505"/>
      <c r="K17" s="505"/>
      <c r="L17" s="505"/>
      <c r="M17" s="505"/>
      <c r="N17" s="506"/>
      <c r="P17" s="249"/>
    </row>
    <row r="18" spans="1:16" x14ac:dyDescent="0.25">
      <c r="A18" s="326"/>
      <c r="B18" s="268" t="s">
        <v>368</v>
      </c>
      <c r="C18" s="269"/>
      <c r="D18" s="326"/>
      <c r="E18" s="268" t="s">
        <v>369</v>
      </c>
      <c r="F18" s="269"/>
      <c r="G18" s="327"/>
      <c r="H18" s="507"/>
      <c r="I18" s="508"/>
      <c r="J18" s="508"/>
      <c r="K18" s="508"/>
      <c r="L18" s="508"/>
      <c r="M18" s="508"/>
      <c r="N18" s="509"/>
    </row>
    <row r="19" spans="1:16" x14ac:dyDescent="0.25">
      <c r="A19" s="326"/>
      <c r="B19" s="226" t="s">
        <v>303</v>
      </c>
      <c r="C19" s="271"/>
      <c r="D19" s="326"/>
      <c r="E19" s="226" t="s">
        <v>370</v>
      </c>
      <c r="F19" s="226"/>
      <c r="G19" s="201"/>
      <c r="H19" s="507"/>
      <c r="I19" s="508"/>
      <c r="J19" s="508"/>
      <c r="K19" s="508"/>
      <c r="L19" s="508"/>
      <c r="M19" s="508"/>
      <c r="N19" s="509"/>
    </row>
    <row r="20" spans="1:16" x14ac:dyDescent="0.25">
      <c r="A20" s="326"/>
      <c r="B20" s="226" t="s">
        <v>371</v>
      </c>
      <c r="C20" s="271"/>
      <c r="D20" s="270"/>
      <c r="E20" s="226"/>
      <c r="F20" s="226"/>
      <c r="G20" s="201"/>
      <c r="H20" s="507"/>
      <c r="I20" s="508"/>
      <c r="J20" s="508"/>
      <c r="K20" s="508"/>
      <c r="L20" s="508"/>
      <c r="M20" s="508"/>
      <c r="N20" s="509"/>
    </row>
    <row r="21" spans="1:16" ht="15.75" thickBot="1" x14ac:dyDescent="0.3">
      <c r="A21" s="346"/>
      <c r="B21" s="347" t="s">
        <v>372</v>
      </c>
      <c r="C21" s="348"/>
      <c r="D21" s="349"/>
      <c r="E21" s="347"/>
      <c r="F21" s="350"/>
      <c r="G21" s="348"/>
      <c r="H21" s="510"/>
      <c r="I21" s="511"/>
      <c r="J21" s="511"/>
      <c r="K21" s="511"/>
      <c r="L21" s="511"/>
      <c r="M21" s="511"/>
      <c r="N21" s="512"/>
    </row>
    <row r="22" spans="1:16" ht="16.5" thickTop="1" thickBot="1" x14ac:dyDescent="0.3">
      <c r="A22" s="339" t="s">
        <v>359</v>
      </c>
      <c r="B22" s="351"/>
      <c r="C22" s="341"/>
      <c r="D22" s="342" t="s">
        <v>360</v>
      </c>
      <c r="E22" s="343"/>
      <c r="F22" s="518"/>
      <c r="G22" s="519"/>
      <c r="H22" s="520"/>
      <c r="I22" s="344" t="s">
        <v>300</v>
      </c>
      <c r="J22" s="345"/>
      <c r="K22" s="314"/>
      <c r="L22" s="314"/>
    </row>
    <row r="23" spans="1:16" ht="15.75" x14ac:dyDescent="0.25">
      <c r="A23" s="353" t="s">
        <v>361</v>
      </c>
      <c r="B23" s="354"/>
      <c r="C23" s="330"/>
      <c r="D23" s="331" t="s">
        <v>362</v>
      </c>
      <c r="E23" s="332"/>
      <c r="F23" s="56"/>
      <c r="G23" s="274"/>
      <c r="H23" s="328" t="s">
        <v>363</v>
      </c>
      <c r="I23" s="333"/>
      <c r="J23" s="334"/>
      <c r="K23" s="264" t="s">
        <v>360</v>
      </c>
      <c r="L23" s="318"/>
      <c r="M23" s="516" t="str">
        <f>IF(OR(G23="",J23=""),"",SUM(J23,G23,C24))</f>
        <v/>
      </c>
      <c r="N23" s="517"/>
    </row>
    <row r="24" spans="1:16" x14ac:dyDescent="0.25">
      <c r="A24" s="265" t="s">
        <v>364</v>
      </c>
      <c r="B24" s="285"/>
      <c r="C24" s="65"/>
      <c r="D24" s="316" t="s">
        <v>365</v>
      </c>
      <c r="E24" s="263"/>
      <c r="F24" s="161"/>
      <c r="G24" s="162"/>
      <c r="H24" s="265" t="s">
        <v>366</v>
      </c>
      <c r="I24" s="281"/>
      <c r="J24" s="282"/>
      <c r="K24" s="266" t="s">
        <v>367</v>
      </c>
      <c r="L24" s="267"/>
      <c r="M24" s="516" t="str">
        <f>IF(OR(G24="",J24=""),"",SUM(J24,G24,C24))</f>
        <v/>
      </c>
      <c r="N24" s="517"/>
    </row>
    <row r="25" spans="1:16" x14ac:dyDescent="0.25">
      <c r="A25" s="319"/>
      <c r="B25" s="320"/>
      <c r="C25" s="321"/>
      <c r="D25" s="319"/>
      <c r="E25" s="164"/>
      <c r="F25" s="321"/>
      <c r="G25" s="321"/>
      <c r="H25" s="319"/>
      <c r="I25" s="320"/>
      <c r="J25" s="321"/>
      <c r="K25" s="322" t="s">
        <v>301</v>
      </c>
      <c r="L25" s="275"/>
      <c r="M25" s="323"/>
      <c r="N25" s="324" t="str">
        <f>IF(OR(J25="",F22=""),"",J25/F22*100)</f>
        <v/>
      </c>
    </row>
    <row r="26" spans="1:16" ht="30.75" customHeight="1" x14ac:dyDescent="0.25">
      <c r="A26" s="355" t="s">
        <v>302</v>
      </c>
      <c r="B26" s="268"/>
      <c r="C26" s="268"/>
      <c r="D26" s="325"/>
      <c r="E26" s="268"/>
      <c r="F26" s="268"/>
      <c r="G26" s="269"/>
      <c r="H26" s="504" t="s">
        <v>294</v>
      </c>
      <c r="I26" s="505"/>
      <c r="J26" s="505"/>
      <c r="K26" s="505"/>
      <c r="L26" s="505"/>
      <c r="M26" s="505"/>
      <c r="N26" s="506"/>
      <c r="P26" s="249"/>
    </row>
    <row r="27" spans="1:16" x14ac:dyDescent="0.25">
      <c r="A27" s="326"/>
      <c r="B27" s="268" t="s">
        <v>368</v>
      </c>
      <c r="C27" s="269"/>
      <c r="D27" s="326"/>
      <c r="E27" s="268" t="s">
        <v>369</v>
      </c>
      <c r="F27" s="269"/>
      <c r="G27" s="327"/>
      <c r="H27" s="507"/>
      <c r="I27" s="508"/>
      <c r="J27" s="508"/>
      <c r="K27" s="508"/>
      <c r="L27" s="508"/>
      <c r="M27" s="508"/>
      <c r="N27" s="509"/>
    </row>
    <row r="28" spans="1:16" x14ac:dyDescent="0.25">
      <c r="A28" s="326"/>
      <c r="B28" s="226" t="s">
        <v>303</v>
      </c>
      <c r="C28" s="271"/>
      <c r="D28" s="326"/>
      <c r="E28" s="226" t="s">
        <v>370</v>
      </c>
      <c r="F28" s="226"/>
      <c r="G28" s="201"/>
      <c r="H28" s="507"/>
      <c r="I28" s="508"/>
      <c r="J28" s="508"/>
      <c r="K28" s="508"/>
      <c r="L28" s="508"/>
      <c r="M28" s="508"/>
      <c r="N28" s="509"/>
    </row>
    <row r="29" spans="1:16" x14ac:dyDescent="0.25">
      <c r="A29" s="326"/>
      <c r="B29" s="226" t="s">
        <v>371</v>
      </c>
      <c r="C29" s="271"/>
      <c r="D29" s="270"/>
      <c r="E29" s="226"/>
      <c r="F29" s="226"/>
      <c r="G29" s="201"/>
      <c r="H29" s="507"/>
      <c r="I29" s="508"/>
      <c r="J29" s="508"/>
      <c r="K29" s="508"/>
      <c r="L29" s="508"/>
      <c r="M29" s="508"/>
      <c r="N29" s="509"/>
    </row>
    <row r="30" spans="1:16" ht="15.75" thickBot="1" x14ac:dyDescent="0.3">
      <c r="A30" s="346"/>
      <c r="B30" s="347" t="s">
        <v>372</v>
      </c>
      <c r="C30" s="348"/>
      <c r="D30" s="349"/>
      <c r="E30" s="347"/>
      <c r="F30" s="350"/>
      <c r="G30" s="348"/>
      <c r="H30" s="510"/>
      <c r="I30" s="511"/>
      <c r="J30" s="511"/>
      <c r="K30" s="511"/>
      <c r="L30" s="511"/>
      <c r="M30" s="511"/>
      <c r="N30" s="512"/>
    </row>
    <row r="31" spans="1:16" ht="16.5" thickTop="1" thickBot="1" x14ac:dyDescent="0.3">
      <c r="A31" s="339" t="s">
        <v>359</v>
      </c>
      <c r="B31" s="340"/>
      <c r="C31" s="341"/>
      <c r="D31" s="342" t="s">
        <v>360</v>
      </c>
      <c r="E31" s="343"/>
      <c r="F31" s="518"/>
      <c r="G31" s="519"/>
      <c r="H31" s="520"/>
      <c r="I31" s="344" t="s">
        <v>300</v>
      </c>
      <c r="J31" s="345"/>
      <c r="K31" s="314"/>
      <c r="L31" s="314"/>
    </row>
    <row r="32" spans="1:16" ht="15.75" x14ac:dyDescent="0.25">
      <c r="A32" s="353" t="s">
        <v>361</v>
      </c>
      <c r="B32" s="329"/>
      <c r="C32" s="330"/>
      <c r="D32" s="331" t="s">
        <v>362</v>
      </c>
      <c r="E32" s="332"/>
      <c r="F32" s="56"/>
      <c r="G32" s="274"/>
      <c r="H32" s="328" t="s">
        <v>363</v>
      </c>
      <c r="I32" s="333"/>
      <c r="J32" s="334"/>
      <c r="K32" s="264" t="s">
        <v>360</v>
      </c>
      <c r="L32" s="318"/>
      <c r="M32" s="516" t="str">
        <f>IF(OR(G32="",J32=""),"",SUM(J32,G32,C33))</f>
        <v/>
      </c>
      <c r="N32" s="517"/>
    </row>
    <row r="33" spans="1:16" x14ac:dyDescent="0.25">
      <c r="A33" s="265" t="s">
        <v>364</v>
      </c>
      <c r="B33" s="285"/>
      <c r="C33" s="65"/>
      <c r="D33" s="316" t="s">
        <v>365</v>
      </c>
      <c r="E33" s="263"/>
      <c r="F33" s="161"/>
      <c r="G33" s="162"/>
      <c r="H33" s="265" t="s">
        <v>366</v>
      </c>
      <c r="I33" s="281"/>
      <c r="J33" s="282"/>
      <c r="K33" s="266" t="s">
        <v>367</v>
      </c>
      <c r="L33" s="267"/>
      <c r="M33" s="516" t="str">
        <f>IF(OR(G33="",J33=""),"",SUM(J33,G33,C33))</f>
        <v/>
      </c>
      <c r="N33" s="517"/>
    </row>
    <row r="34" spans="1:16" x14ac:dyDescent="0.25">
      <c r="A34" s="319"/>
      <c r="B34" s="320"/>
      <c r="C34" s="321"/>
      <c r="D34" s="319"/>
      <c r="E34" s="164"/>
      <c r="F34" s="321"/>
      <c r="G34" s="321"/>
      <c r="H34" s="319"/>
      <c r="I34" s="320"/>
      <c r="J34" s="321"/>
      <c r="K34" s="322" t="s">
        <v>301</v>
      </c>
      <c r="L34" s="275"/>
      <c r="M34" s="323"/>
      <c r="N34" s="324" t="str">
        <f>IF(OR(J34="",F31=""),"",J34/F31*100)</f>
        <v/>
      </c>
    </row>
    <row r="35" spans="1:16" ht="30.75" customHeight="1" x14ac:dyDescent="0.25">
      <c r="A35" s="355" t="s">
        <v>302</v>
      </c>
      <c r="B35" s="268"/>
      <c r="C35" s="268"/>
      <c r="D35" s="325"/>
      <c r="E35" s="268"/>
      <c r="F35" s="268"/>
      <c r="G35" s="269"/>
      <c r="H35" s="504" t="s">
        <v>294</v>
      </c>
      <c r="I35" s="505"/>
      <c r="J35" s="505"/>
      <c r="K35" s="505"/>
      <c r="L35" s="505"/>
      <c r="M35" s="505"/>
      <c r="N35" s="506"/>
      <c r="P35" s="249"/>
    </row>
    <row r="36" spans="1:16" x14ac:dyDescent="0.25">
      <c r="A36" s="326"/>
      <c r="B36" s="268" t="s">
        <v>368</v>
      </c>
      <c r="C36" s="269"/>
      <c r="D36" s="326"/>
      <c r="E36" s="268" t="s">
        <v>369</v>
      </c>
      <c r="F36" s="269"/>
      <c r="G36" s="327"/>
      <c r="H36" s="507"/>
      <c r="I36" s="508"/>
      <c r="J36" s="508"/>
      <c r="K36" s="508"/>
      <c r="L36" s="508"/>
      <c r="M36" s="508"/>
      <c r="N36" s="509"/>
    </row>
    <row r="37" spans="1:16" x14ac:dyDescent="0.25">
      <c r="A37" s="326"/>
      <c r="B37" s="226" t="s">
        <v>303</v>
      </c>
      <c r="C37" s="271"/>
      <c r="D37" s="326"/>
      <c r="E37" s="226" t="s">
        <v>370</v>
      </c>
      <c r="F37" s="226"/>
      <c r="G37" s="201"/>
      <c r="H37" s="507"/>
      <c r="I37" s="508"/>
      <c r="J37" s="508"/>
      <c r="K37" s="508"/>
      <c r="L37" s="508"/>
      <c r="M37" s="508"/>
      <c r="N37" s="509"/>
    </row>
    <row r="38" spans="1:16" x14ac:dyDescent="0.25">
      <c r="A38" s="326"/>
      <c r="B38" s="226" t="s">
        <v>371</v>
      </c>
      <c r="C38" s="271"/>
      <c r="D38" s="270"/>
      <c r="E38" s="226"/>
      <c r="F38" s="226"/>
      <c r="G38" s="201"/>
      <c r="H38" s="507"/>
      <c r="I38" s="508"/>
      <c r="J38" s="508"/>
      <c r="K38" s="508"/>
      <c r="L38" s="508"/>
      <c r="M38" s="508"/>
      <c r="N38" s="509"/>
    </row>
    <row r="39" spans="1:16" x14ac:dyDescent="0.25">
      <c r="A39" s="231"/>
      <c r="B39" s="273" t="s">
        <v>372</v>
      </c>
      <c r="C39" s="274"/>
      <c r="D39" s="272"/>
      <c r="E39" s="273"/>
      <c r="F39" s="56"/>
      <c r="G39" s="274"/>
      <c r="H39" s="521"/>
      <c r="I39" s="522"/>
      <c r="J39" s="522"/>
      <c r="K39" s="522"/>
      <c r="L39" s="522"/>
      <c r="M39" s="522"/>
      <c r="N39" s="523"/>
    </row>
    <row r="40" spans="1:16" s="164" customFormat="1" ht="9.6" customHeight="1" x14ac:dyDescent="0.25">
      <c r="A40" s="335"/>
      <c r="B40" s="228"/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M40" s="228"/>
      <c r="N40" s="336"/>
    </row>
    <row r="41" spans="1:16" x14ac:dyDescent="0.25">
      <c r="A41" s="191"/>
      <c r="B41" s="191"/>
      <c r="C41" s="191"/>
      <c r="D41" s="191"/>
      <c r="E41" s="191"/>
      <c r="G41" s="159" t="s">
        <v>304</v>
      </c>
      <c r="H41" s="524" t="str">
        <f>IF(N7="","",AVERAGE(N7,N16,N34,N25))</f>
        <v/>
      </c>
      <c r="I41" s="524"/>
      <c r="J41" s="191"/>
      <c r="K41" s="191"/>
      <c r="L41" s="191"/>
      <c r="M41" s="191"/>
      <c r="N41" s="191"/>
    </row>
    <row r="42" spans="1:16" x14ac:dyDescent="0.25">
      <c r="A42" s="191"/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N42" s="191"/>
    </row>
  </sheetData>
  <mergeCells count="17">
    <mergeCell ref="F31:H31"/>
    <mergeCell ref="M32:N32"/>
    <mergeCell ref="M33:N33"/>
    <mergeCell ref="H35:N39"/>
    <mergeCell ref="H41:I41"/>
    <mergeCell ref="H26:N30"/>
    <mergeCell ref="F4:H4"/>
    <mergeCell ref="M5:N5"/>
    <mergeCell ref="M6:N6"/>
    <mergeCell ref="H8:N12"/>
    <mergeCell ref="F13:H13"/>
    <mergeCell ref="M14:N14"/>
    <mergeCell ref="M15:N15"/>
    <mergeCell ref="H17:N21"/>
    <mergeCell ref="F22:H22"/>
    <mergeCell ref="M23:N23"/>
    <mergeCell ref="M24:N24"/>
  </mergeCells>
  <pageMargins left="0.7" right="0.7" top="0.75" bottom="0.75" header="0.3" footer="0.3"/>
  <pageSetup orientation="portrait" r:id="rId1"/>
  <headerFooter>
    <oddHeader>&amp;LDate: 
Investigators:&amp;R&amp;"-,Bold"Wyoming Stream Quantification Tool 
Riparian Width Form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view="pageLayout" zoomScaleNormal="100" workbookViewId="0">
      <selection activeCell="F27" sqref="F27"/>
    </sheetView>
  </sheetViews>
  <sheetFormatPr defaultRowHeight="15" x14ac:dyDescent="0.25"/>
  <cols>
    <col min="2" max="2" width="11.7109375" bestFit="1" customWidth="1"/>
    <col min="4" max="8" width="11.7109375" customWidth="1"/>
  </cols>
  <sheetData>
    <row r="1" spans="1:8" x14ac:dyDescent="0.25">
      <c r="A1" s="97" t="s">
        <v>165</v>
      </c>
      <c r="B1" s="98"/>
      <c r="C1" s="141"/>
      <c r="D1" s="99"/>
      <c r="E1" s="99"/>
      <c r="F1" s="100"/>
      <c r="G1" s="100"/>
      <c r="H1" s="101"/>
    </row>
    <row r="2" spans="1:8" x14ac:dyDescent="0.25">
      <c r="A2" s="102" t="s">
        <v>166</v>
      </c>
      <c r="B2" s="103"/>
      <c r="C2" s="142"/>
      <c r="D2" s="104"/>
      <c r="E2" s="104"/>
      <c r="F2" s="105"/>
      <c r="G2" s="105"/>
      <c r="H2" s="106"/>
    </row>
    <row r="3" spans="1:8" x14ac:dyDescent="0.25">
      <c r="A3" s="102" t="s">
        <v>167</v>
      </c>
      <c r="B3" s="103"/>
      <c r="C3" s="143"/>
      <c r="D3" s="104"/>
      <c r="E3" s="104"/>
      <c r="F3" s="105"/>
      <c r="G3" s="105"/>
      <c r="H3" s="106"/>
    </row>
    <row r="4" spans="1:8" x14ac:dyDescent="0.25">
      <c r="A4" s="107" t="s">
        <v>168</v>
      </c>
      <c r="B4" s="108"/>
      <c r="C4" s="144"/>
      <c r="D4" s="109"/>
      <c r="E4" s="109"/>
      <c r="F4" s="110"/>
      <c r="G4" s="110"/>
      <c r="H4" s="111"/>
    </row>
    <row r="5" spans="1:8" ht="15.75" thickBot="1" x14ac:dyDescent="0.3">
      <c r="A5" s="112" t="s">
        <v>169</v>
      </c>
      <c r="B5" s="113"/>
      <c r="C5" s="145"/>
      <c r="D5" s="114"/>
      <c r="E5" s="114"/>
      <c r="F5" s="115"/>
      <c r="G5" s="115"/>
      <c r="H5" s="116"/>
    </row>
    <row r="6" spans="1:8" ht="15.75" thickBot="1" x14ac:dyDescent="0.3">
      <c r="A6" s="70"/>
      <c r="B6" s="70"/>
      <c r="C6" s="70"/>
      <c r="D6" s="70"/>
      <c r="E6" s="70"/>
      <c r="F6" s="70"/>
      <c r="G6" s="70"/>
      <c r="H6" s="70"/>
    </row>
    <row r="7" spans="1:8" ht="15.75" thickBot="1" x14ac:dyDescent="0.3">
      <c r="A7" s="71"/>
      <c r="B7" s="72"/>
      <c r="C7" s="72"/>
      <c r="D7" s="530" t="s">
        <v>170</v>
      </c>
      <c r="E7" s="531"/>
      <c r="F7" s="531"/>
      <c r="G7" s="528" t="s">
        <v>171</v>
      </c>
      <c r="H7" s="529"/>
    </row>
    <row r="8" spans="1:8" ht="15.75" thickBot="1" x14ac:dyDescent="0.3">
      <c r="A8" s="73" t="s">
        <v>172</v>
      </c>
      <c r="B8" s="74" t="s">
        <v>173</v>
      </c>
      <c r="C8" s="75" t="s">
        <v>174</v>
      </c>
      <c r="D8" s="76" t="s">
        <v>175</v>
      </c>
      <c r="E8" s="77" t="s">
        <v>176</v>
      </c>
      <c r="F8" s="117" t="s">
        <v>177</v>
      </c>
      <c r="G8" s="120" t="s">
        <v>178</v>
      </c>
      <c r="H8" s="121" t="s">
        <v>179</v>
      </c>
    </row>
    <row r="9" spans="1:8" ht="20.45" customHeight="1" thickBot="1" x14ac:dyDescent="0.3">
      <c r="A9" s="122"/>
      <c r="B9" s="123" t="s">
        <v>180</v>
      </c>
      <c r="C9" s="124" t="s">
        <v>181</v>
      </c>
      <c r="D9" s="146"/>
      <c r="E9" s="147"/>
      <c r="F9" s="118" t="s">
        <v>182</v>
      </c>
      <c r="G9" s="125" t="s">
        <v>182</v>
      </c>
      <c r="H9" s="126"/>
    </row>
    <row r="10" spans="1:8" ht="20.45" customHeight="1" thickTop="1" x14ac:dyDescent="0.25">
      <c r="A10" s="127"/>
      <c r="B10" s="79" t="s">
        <v>183</v>
      </c>
      <c r="C10" s="80" t="s">
        <v>184</v>
      </c>
      <c r="D10" s="148"/>
      <c r="E10" s="149"/>
      <c r="F10" s="81" t="s">
        <v>182</v>
      </c>
      <c r="G10" s="119" t="s">
        <v>182</v>
      </c>
      <c r="H10" s="128"/>
    </row>
    <row r="11" spans="1:8" ht="20.45" customHeight="1" x14ac:dyDescent="0.25">
      <c r="A11" s="129"/>
      <c r="B11" s="82" t="s">
        <v>185</v>
      </c>
      <c r="C11" s="83" t="s">
        <v>186</v>
      </c>
      <c r="D11" s="150"/>
      <c r="E11" s="148"/>
      <c r="F11" s="81" t="s">
        <v>182</v>
      </c>
      <c r="G11" s="119" t="s">
        <v>182</v>
      </c>
      <c r="H11" s="128"/>
    </row>
    <row r="12" spans="1:8" ht="20.45" customHeight="1" x14ac:dyDescent="0.25">
      <c r="A12" s="129"/>
      <c r="B12" s="82" t="s">
        <v>187</v>
      </c>
      <c r="C12" s="83" t="s">
        <v>188</v>
      </c>
      <c r="D12" s="150"/>
      <c r="E12" s="148"/>
      <c r="F12" s="81" t="s">
        <v>182</v>
      </c>
      <c r="G12" s="119" t="s">
        <v>182</v>
      </c>
      <c r="H12" s="128"/>
    </row>
    <row r="13" spans="1:8" ht="20.45" customHeight="1" x14ac:dyDescent="0.25">
      <c r="A13" s="129"/>
      <c r="B13" s="82" t="s">
        <v>189</v>
      </c>
      <c r="C13" s="83" t="s">
        <v>190</v>
      </c>
      <c r="D13" s="151"/>
      <c r="E13" s="151"/>
      <c r="F13" s="81" t="s">
        <v>182</v>
      </c>
      <c r="G13" s="119" t="s">
        <v>182</v>
      </c>
      <c r="H13" s="128"/>
    </row>
    <row r="14" spans="1:8" ht="20.45" customHeight="1" thickBot="1" x14ac:dyDescent="0.3">
      <c r="A14" s="130"/>
      <c r="B14" s="84" t="s">
        <v>191</v>
      </c>
      <c r="C14" s="85" t="s">
        <v>192</v>
      </c>
      <c r="D14" s="151"/>
      <c r="E14" s="151"/>
      <c r="F14" s="86" t="s">
        <v>182</v>
      </c>
      <c r="G14" s="137" t="s">
        <v>182</v>
      </c>
      <c r="H14" s="138"/>
    </row>
    <row r="15" spans="1:8" ht="20.45" customHeight="1" thickTop="1" x14ac:dyDescent="0.25">
      <c r="A15" s="127"/>
      <c r="B15" s="87" t="s">
        <v>183</v>
      </c>
      <c r="C15" s="88" t="s">
        <v>193</v>
      </c>
      <c r="D15" s="152"/>
      <c r="E15" s="152"/>
      <c r="F15" s="89" t="s">
        <v>182</v>
      </c>
      <c r="G15" s="135" t="s">
        <v>182</v>
      </c>
      <c r="H15" s="136"/>
    </row>
    <row r="16" spans="1:8" ht="20.45" customHeight="1" x14ac:dyDescent="0.25">
      <c r="A16" s="526"/>
      <c r="B16" s="90" t="s">
        <v>183</v>
      </c>
      <c r="C16" s="83" t="s">
        <v>194</v>
      </c>
      <c r="D16" s="150"/>
      <c r="E16" s="150"/>
      <c r="F16" s="91" t="s">
        <v>182</v>
      </c>
      <c r="G16" s="119" t="s">
        <v>182</v>
      </c>
      <c r="H16" s="128"/>
    </row>
    <row r="17" spans="1:8" ht="20.45" customHeight="1" x14ac:dyDescent="0.25">
      <c r="A17" s="526"/>
      <c r="B17" s="82" t="s">
        <v>185</v>
      </c>
      <c r="C17" s="83" t="s">
        <v>195</v>
      </c>
      <c r="D17" s="150"/>
      <c r="E17" s="150"/>
      <c r="F17" s="81" t="s">
        <v>182</v>
      </c>
      <c r="G17" s="119" t="s">
        <v>182</v>
      </c>
      <c r="H17" s="128"/>
    </row>
    <row r="18" spans="1:8" ht="20.45" customHeight="1" x14ac:dyDescent="0.25">
      <c r="A18" s="526"/>
      <c r="B18" s="82" t="s">
        <v>185</v>
      </c>
      <c r="C18" s="83" t="s">
        <v>196</v>
      </c>
      <c r="D18" s="150"/>
      <c r="E18" s="150"/>
      <c r="F18" s="81" t="s">
        <v>182</v>
      </c>
      <c r="G18" s="119" t="s">
        <v>182</v>
      </c>
      <c r="H18" s="128"/>
    </row>
    <row r="19" spans="1:8" ht="20.45" customHeight="1" x14ac:dyDescent="0.25">
      <c r="A19" s="526"/>
      <c r="B19" s="82" t="s">
        <v>187</v>
      </c>
      <c r="C19" s="83" t="s">
        <v>197</v>
      </c>
      <c r="D19" s="153"/>
      <c r="E19" s="150"/>
      <c r="F19" s="81" t="s">
        <v>182</v>
      </c>
      <c r="G19" s="119" t="s">
        <v>182</v>
      </c>
      <c r="H19" s="128"/>
    </row>
    <row r="20" spans="1:8" ht="20.45" customHeight="1" x14ac:dyDescent="0.25">
      <c r="A20" s="526"/>
      <c r="B20" s="82" t="s">
        <v>187</v>
      </c>
      <c r="C20" s="83" t="s">
        <v>198</v>
      </c>
      <c r="D20" s="153"/>
      <c r="E20" s="150"/>
      <c r="F20" s="81" t="s">
        <v>182</v>
      </c>
      <c r="G20" s="119" t="s">
        <v>182</v>
      </c>
      <c r="H20" s="128"/>
    </row>
    <row r="21" spans="1:8" ht="20.45" customHeight="1" x14ac:dyDescent="0.25">
      <c r="A21" s="526"/>
      <c r="B21" s="82" t="s">
        <v>189</v>
      </c>
      <c r="C21" s="83" t="s">
        <v>199</v>
      </c>
      <c r="D21" s="153"/>
      <c r="E21" s="150"/>
      <c r="F21" s="81" t="s">
        <v>182</v>
      </c>
      <c r="G21" s="119" t="s">
        <v>182</v>
      </c>
      <c r="H21" s="128"/>
    </row>
    <row r="22" spans="1:8" ht="20.45" customHeight="1" x14ac:dyDescent="0.25">
      <c r="A22" s="526"/>
      <c r="B22" s="82" t="s">
        <v>189</v>
      </c>
      <c r="C22" s="83" t="s">
        <v>200</v>
      </c>
      <c r="D22" s="153"/>
      <c r="E22" s="150"/>
      <c r="F22" s="81" t="s">
        <v>182</v>
      </c>
      <c r="G22" s="119" t="s">
        <v>182</v>
      </c>
      <c r="H22" s="128"/>
    </row>
    <row r="23" spans="1:8" ht="20.45" customHeight="1" x14ac:dyDescent="0.25">
      <c r="A23" s="526"/>
      <c r="B23" s="82" t="s">
        <v>191</v>
      </c>
      <c r="C23" s="83" t="s">
        <v>201</v>
      </c>
      <c r="D23" s="150"/>
      <c r="E23" s="150"/>
      <c r="F23" s="91" t="s">
        <v>182</v>
      </c>
      <c r="G23" s="119" t="s">
        <v>182</v>
      </c>
      <c r="H23" s="128"/>
    </row>
    <row r="24" spans="1:8" ht="20.45" customHeight="1" thickBot="1" x14ac:dyDescent="0.3">
      <c r="A24" s="527"/>
      <c r="B24" s="92" t="s">
        <v>191</v>
      </c>
      <c r="C24" s="78" t="s">
        <v>202</v>
      </c>
      <c r="D24" s="154"/>
      <c r="E24" s="154"/>
      <c r="F24" s="93" t="s">
        <v>182</v>
      </c>
      <c r="G24" s="137" t="s">
        <v>182</v>
      </c>
      <c r="H24" s="138"/>
    </row>
    <row r="25" spans="1:8" ht="20.45" customHeight="1" thickTop="1" x14ac:dyDescent="0.25">
      <c r="A25" s="525"/>
      <c r="B25" s="94" t="s">
        <v>203</v>
      </c>
      <c r="C25" s="80" t="s">
        <v>204</v>
      </c>
      <c r="D25" s="148"/>
      <c r="E25" s="148"/>
      <c r="F25" s="81" t="s">
        <v>182</v>
      </c>
      <c r="G25" s="135" t="s">
        <v>182</v>
      </c>
      <c r="H25" s="136"/>
    </row>
    <row r="26" spans="1:8" ht="20.45" customHeight="1" x14ac:dyDescent="0.25">
      <c r="A26" s="526"/>
      <c r="B26" s="82" t="s">
        <v>203</v>
      </c>
      <c r="C26" s="83" t="s">
        <v>205</v>
      </c>
      <c r="D26" s="150"/>
      <c r="E26" s="150"/>
      <c r="F26" s="81" t="s">
        <v>182</v>
      </c>
      <c r="G26" s="119" t="s">
        <v>182</v>
      </c>
      <c r="H26" s="128"/>
    </row>
    <row r="27" spans="1:8" ht="20.45" customHeight="1" x14ac:dyDescent="0.25">
      <c r="A27" s="526"/>
      <c r="B27" s="82" t="s">
        <v>206</v>
      </c>
      <c r="C27" s="83" t="s">
        <v>207</v>
      </c>
      <c r="D27" s="150"/>
      <c r="E27" s="150"/>
      <c r="F27" s="81" t="s">
        <v>182</v>
      </c>
      <c r="G27" s="119" t="s">
        <v>182</v>
      </c>
      <c r="H27" s="128"/>
    </row>
    <row r="28" spans="1:8" ht="20.45" customHeight="1" thickBot="1" x14ac:dyDescent="0.3">
      <c r="A28" s="527"/>
      <c r="B28" s="84" t="s">
        <v>206</v>
      </c>
      <c r="C28" s="95" t="s">
        <v>208</v>
      </c>
      <c r="D28" s="154"/>
      <c r="E28" s="154"/>
      <c r="F28" s="96" t="s">
        <v>182</v>
      </c>
      <c r="G28" s="137" t="s">
        <v>182</v>
      </c>
      <c r="H28" s="138"/>
    </row>
    <row r="29" spans="1:8" ht="20.45" customHeight="1" thickTop="1" x14ac:dyDescent="0.25">
      <c r="A29" s="525"/>
      <c r="B29" s="94" t="s">
        <v>203</v>
      </c>
      <c r="C29" s="80" t="s">
        <v>209</v>
      </c>
      <c r="D29" s="155"/>
      <c r="E29" s="148"/>
      <c r="F29" s="81" t="s">
        <v>182</v>
      </c>
      <c r="G29" s="135" t="s">
        <v>182</v>
      </c>
      <c r="H29" s="136"/>
    </row>
    <row r="30" spans="1:8" ht="20.45" customHeight="1" x14ac:dyDescent="0.25">
      <c r="A30" s="526"/>
      <c r="B30" s="82" t="s">
        <v>203</v>
      </c>
      <c r="C30" s="83" t="s">
        <v>210</v>
      </c>
      <c r="D30" s="153"/>
      <c r="E30" s="150"/>
      <c r="F30" s="81" t="s">
        <v>182</v>
      </c>
      <c r="G30" s="119" t="s">
        <v>182</v>
      </c>
      <c r="H30" s="128"/>
    </row>
    <row r="31" spans="1:8" ht="20.45" customHeight="1" x14ac:dyDescent="0.25">
      <c r="A31" s="526"/>
      <c r="B31" s="82" t="s">
        <v>187</v>
      </c>
      <c r="C31" s="83" t="s">
        <v>211</v>
      </c>
      <c r="D31" s="153"/>
      <c r="E31" s="150"/>
      <c r="F31" s="81" t="s">
        <v>182</v>
      </c>
      <c r="G31" s="119" t="s">
        <v>182</v>
      </c>
      <c r="H31" s="128"/>
    </row>
    <row r="32" spans="1:8" ht="20.45" customHeight="1" thickBot="1" x14ac:dyDescent="0.3">
      <c r="A32" s="527"/>
      <c r="B32" s="84" t="s">
        <v>212</v>
      </c>
      <c r="C32" s="95" t="s">
        <v>213</v>
      </c>
      <c r="D32" s="156"/>
      <c r="E32" s="154"/>
      <c r="F32" s="96" t="s">
        <v>182</v>
      </c>
      <c r="G32" s="137" t="s">
        <v>182</v>
      </c>
      <c r="H32" s="138"/>
    </row>
    <row r="33" spans="1:8" ht="20.45" customHeight="1" thickTop="1" thickBot="1" x14ac:dyDescent="0.3">
      <c r="A33" s="131"/>
      <c r="B33" s="132" t="s">
        <v>214</v>
      </c>
      <c r="C33" s="133" t="s">
        <v>215</v>
      </c>
      <c r="D33" s="157"/>
      <c r="E33" s="158"/>
      <c r="F33" s="134" t="s">
        <v>182</v>
      </c>
      <c r="G33" s="139" t="s">
        <v>182</v>
      </c>
      <c r="H33" s="140"/>
    </row>
    <row r="34" spans="1:8" x14ac:dyDescent="0.25">
      <c r="A34" s="70" t="s">
        <v>216</v>
      </c>
      <c r="B34" s="70"/>
      <c r="C34" s="70"/>
      <c r="D34" s="70"/>
      <c r="E34" s="70"/>
      <c r="F34" s="70"/>
      <c r="G34" s="70"/>
      <c r="H34" s="70"/>
    </row>
  </sheetData>
  <mergeCells count="5">
    <mergeCell ref="A25:A28"/>
    <mergeCell ref="A29:A32"/>
    <mergeCell ref="G7:H7"/>
    <mergeCell ref="D7:F7"/>
    <mergeCell ref="A16:A24"/>
  </mergeCells>
  <pageMargins left="0.7" right="0.7" top="0.75" bottom="0.75" header="0.3" footer="0.3"/>
  <pageSetup orientation="portrait" r:id="rId1"/>
  <headerFooter>
    <oddHeader>&amp;C&amp;"-,Bold"&amp;14PEBBLE COUNT DATA SHEET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Parameter Selection Checklist</vt:lpstr>
      <vt:lpstr>Project Reach Form</vt:lpstr>
      <vt:lpstr>Longitudinal Profile Form</vt:lpstr>
      <vt:lpstr>Standard Cross Section Form</vt:lpstr>
      <vt:lpstr>Rapid Survey Form</vt:lpstr>
      <vt:lpstr>Lateral Stability Form</vt:lpstr>
      <vt:lpstr>Riparian Veg Form</vt:lpstr>
      <vt:lpstr>Riparian Width Form</vt:lpstr>
      <vt:lpstr>Pebble Count Form</vt:lpstr>
      <vt:lpstr>'Parameter Selection Checklist'!Print_Area</vt:lpstr>
      <vt:lpstr>'Project Reach Form'!Print_Area</vt:lpstr>
      <vt:lpstr>'Rapid Survey Form'!Print_Area</vt:lpstr>
      <vt:lpstr>'Riparian Veg Form'!Print_Area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CJones</dc:creator>
  <cp:lastModifiedBy>UsaceAdmin</cp:lastModifiedBy>
  <cp:lastPrinted>2018-07-19T11:38:33Z</cp:lastPrinted>
  <dcterms:created xsi:type="dcterms:W3CDTF">2016-10-21T17:33:11Z</dcterms:created>
  <dcterms:modified xsi:type="dcterms:W3CDTF">2019-01-24T15:47:23Z</dcterms:modified>
</cp:coreProperties>
</file>